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defaultThemeVersion="166925"/>
  <mc:AlternateContent xmlns:mc="http://schemas.openxmlformats.org/markup-compatibility/2006">
    <mc:Choice Requires="x15">
      <x15ac:absPath xmlns:x15ac="http://schemas.microsoft.com/office/spreadsheetml/2010/11/ac" url="M:\Business Office Forms\"/>
    </mc:Choice>
  </mc:AlternateContent>
  <xr:revisionPtr revIDLastSave="0" documentId="13_ncr:1_{EA4E6122-B4F7-43B3-BFA9-0076ABB13C7B}" xr6:coauthVersionLast="36" xr6:coauthVersionMax="36" xr10:uidLastSave="{00000000-0000-0000-0000-000000000000}"/>
  <bookViews>
    <workbookView xWindow="0" yWindow="0" windowWidth="28710" windowHeight="10470" activeTab="1" xr2:uid="{00000000-000D-0000-FFFF-FFFF00000000}"/>
  </bookViews>
  <sheets>
    <sheet name="Instructions" sheetId="11" r:id="rId1"/>
    <sheet name="Requisition" sheetId="2" r:id="rId2"/>
    <sheet name="Check List" sheetId="10" r:id="rId3"/>
    <sheet name="Hospitality" sheetId="1" r:id="rId4"/>
    <sheet name="Shipping Locations" sheetId="9" r:id="rId5"/>
    <sheet name="Depts" sheetId="4" r:id="rId6"/>
    <sheet name="Funding" sheetId="6" r:id="rId7"/>
    <sheet name="Line Items" sheetId="7" r:id="rId8"/>
    <sheet name="Detail Codes" sheetId="12" r:id="rId9"/>
    <sheet name="Signature_Levels" sheetId="8" r:id="rId10"/>
    <sheet name="WV-48" sheetId="3" state="hidden" r:id="rId11"/>
  </sheets>
  <externalReferences>
    <externalReference r:id="rId12"/>
  </externalReferences>
  <definedNames>
    <definedName name="_Fill" hidden="1">#REF!</definedName>
    <definedName name="_Fill1" hidden="1">#REF!</definedName>
    <definedName name="_xlnm._FilterDatabase" localSheetId="7">'Line Items'!$B$2:$D$86</definedName>
    <definedName name="_Key1" hidden="1">#REF!</definedName>
    <definedName name="_Key2" hidden="1">#REF!</definedName>
    <definedName name="_Sort" hidden="1">#REF!</definedName>
    <definedName name="_trash" hidden="1">[1]dBase!#REF!</definedName>
    <definedName name="Cell_Order">Requisition!$E$6,Requisition!$E$8,Requisition!$E$58,Requisition!$E$60,Requisition!$V$6,Requisition!$V$8,Requisition!$V$58,Requisition!$V$62,Requisition!$V$64,Requisition!$V$66,Requisition!$A$69</definedName>
    <definedName name="Dept_Matrix">Depts!$A$2:$E$92</definedName>
    <definedName name="Dept_Numbers">Depts!$A$2:$A$92</definedName>
    <definedName name="Detail_Code_Matrix">'Detail Codes'!$A$5:$B$55</definedName>
    <definedName name="Detail_Code_Numbers">'Detail Codes'!$A$5:$A$55</definedName>
    <definedName name="Detail_Description">'Detail Codes'!$A$5:$A$55</definedName>
    <definedName name="Funding_Matrix">Funding!$A$2:$C$10</definedName>
    <definedName name="Funding_Numbers">Funding!$A$4:$A$8</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"wms100"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41100.7909375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Item_Description">'Line Items'!$B$3:$B$100</definedName>
    <definedName name="LineItem_Matrix">'Line Items'!$B$3:$D$100</definedName>
    <definedName name="LineItem_Numbers">'Line Items'!$C$3:$C$100</definedName>
    <definedName name="Location_Matrix">'Shipping Locations'!$A$2:$C$10</definedName>
    <definedName name="Locations">'Shipping Locations'!$A$2:$A$10</definedName>
    <definedName name="_xlnm.Print_Area" localSheetId="2">'Check List'!$A$1:$I$41</definedName>
    <definedName name="_xlnm.Print_Area" localSheetId="3">Hospitality!$A$1:$N$71</definedName>
    <definedName name="_xlnm.Print_Area" localSheetId="0">Instructions!$A$1:$J$41</definedName>
    <definedName name="_xlnm.Print_Area" localSheetId="1">Requisition!$A$1:$AJ$92</definedName>
    <definedName name="_xlnm.Print_Titles" localSheetId="5">Depts!$1:$1</definedName>
    <definedName name="_xlnm.Print_Titles" localSheetId="3">Hospitality!$1:$11</definedName>
    <definedName name="wrn.print." hidden="1">{#N/A,#N/A,TRUE,"Sum";#N/A,#N/A,TRUE,"Assum";#N/A,#N/A,TRUE,"HCA";#N/A,#N/A,TRUE,"HCT";#N/A,#N/A,TRUE,"P&amp;L";#N/A,#N/A,TRUE,"BS";#N/A,#N/A,TRUE,"Cash";#N/A,#N/A,TRUE,"Debt";#N/A,#N/A,TRUE,"PMLP";#N/A,#N/A,TRUE,"D&amp;A";#N/A,#N/A,TRUE,"Tax";#N/A,#N/A,TRUE,"Shrev";#N/A,#N/A,TRUE,"Biloxi";#N/A,#N/A,TRUE,"Stock";#N/A,#N/A,TRUE,"Credit"}</definedName>
    <definedName name="wrn.test." hidden="1">{"sum",#N/A,TRUE,"Sum";"assum1",#N/A,TRUE,"Assum";"pnl",#N/A,TRUE,"P&amp;L";"assum2",#N/A,TRUE,"Assum"}</definedName>
    <definedName name="xxx.test" hidden="1">{"sum",#N/A,TRUE,"Sum";"assum1",#N/A,TRUE,"Assum";"pnl",#N/A,TRUE,"P&amp;L";"assum2",#N/A,TRUE,"Assum"}</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0" i="2" l="1"/>
  <c r="C18" i="1" l="1"/>
  <c r="E66" i="2" l="1"/>
  <c r="E64" i="2"/>
  <c r="I8" i="2"/>
  <c r="O58" i="2"/>
  <c r="C12" i="10" s="1"/>
  <c r="A68" i="4"/>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B41" i="10" l="1"/>
  <c r="B38" i="10"/>
  <c r="C20" i="10"/>
  <c r="C16" i="10"/>
  <c r="C14" i="10"/>
  <c r="C10" i="10"/>
  <c r="C8" i="10"/>
  <c r="AG83" i="2"/>
  <c r="D10" i="10"/>
  <c r="AG82" i="2"/>
  <c r="AG81" i="2"/>
  <c r="AG80" i="2"/>
  <c r="AG79" i="2"/>
  <c r="AG78" i="2"/>
  <c r="AG77" i="2"/>
  <c r="AG76" i="2"/>
  <c r="AG75" i="2"/>
  <c r="AG74" i="2"/>
  <c r="AG73" i="2"/>
  <c r="AG72" i="2"/>
  <c r="AG71" i="2"/>
  <c r="AG70" i="2"/>
  <c r="AG69" i="2"/>
  <c r="AG85" i="2" l="1"/>
  <c r="A84" i="2" s="1"/>
  <c r="I6" i="2" l="1"/>
  <c r="D8" i="10" s="1"/>
  <c r="C18" i="10"/>
  <c r="A89" i="2"/>
  <c r="A92" i="2"/>
  <c r="S89" i="2"/>
  <c r="S92" i="2"/>
  <c r="M35" i="1"/>
  <c r="M34" i="1"/>
  <c r="M33" i="1"/>
  <c r="M32" i="1"/>
  <c r="M31" i="1"/>
  <c r="M30" i="1"/>
  <c r="M29" i="1"/>
  <c r="M28" i="1"/>
  <c r="M27" i="1"/>
  <c r="M26" i="1"/>
  <c r="M25" i="1"/>
  <c r="M24" i="1"/>
  <c r="M23" i="1"/>
  <c r="M22" i="1"/>
  <c r="M21" i="1"/>
  <c r="M37" i="1" l="1"/>
  <c r="B28" i="10"/>
  <c r="B32" i="10"/>
  <c r="B34" i="10"/>
  <c r="B35" i="10"/>
  <c r="B30" i="10"/>
  <c r="B37" i="10" l="1"/>
  <c r="B36" i="10"/>
  <c r="B40" i="10"/>
  <c r="B39" i="10"/>
</calcChain>
</file>

<file path=xl/sharedStrings.xml><?xml version="1.0" encoding="utf-8"?>
<sst xmlns="http://schemas.openxmlformats.org/spreadsheetml/2006/main" count="1079" uniqueCount="711">
  <si>
    <t>Purpose:</t>
  </si>
  <si>
    <t>Event:</t>
  </si>
  <si>
    <t>Date:</t>
  </si>
  <si>
    <t>Location:</t>
  </si>
  <si>
    <t>Descriptions</t>
  </si>
  <si>
    <t>Cost</t>
  </si>
  <si>
    <t>Quantity</t>
  </si>
  <si>
    <t>Price Per Unit</t>
  </si>
  <si>
    <t>Attendees</t>
  </si>
  <si>
    <t>Vendor</t>
  </si>
  <si>
    <t>Head Count</t>
  </si>
  <si>
    <t>Per the WVNCC Purchasing Procedure, all purchases that are identified as Hospitality require</t>
  </si>
  <si>
    <t xml:space="preserve">a Hospitality Form as support documentation in the payment process.  </t>
  </si>
  <si>
    <t>Hospitality Form</t>
  </si>
  <si>
    <t>Total</t>
  </si>
  <si>
    <r>
      <t xml:space="preserve">Attendees </t>
    </r>
    <r>
      <rPr>
        <b/>
        <sz val="10"/>
        <color theme="1"/>
        <rFont val="Times New Roman"/>
        <family val="1"/>
      </rPr>
      <t>(cont)</t>
    </r>
  </si>
  <si>
    <t>Item #</t>
  </si>
  <si>
    <t>Description</t>
  </si>
  <si>
    <t>Unit Price</t>
  </si>
  <si>
    <t>Extended Price</t>
  </si>
  <si>
    <r>
      <rPr>
        <sz val="8"/>
        <rFont val="Arial"/>
        <family val="34"/>
      </rPr>
      <t>samples or other description furnished or specified by the Institution; (b) be merchantable and fit for the purpose intended; (c) be free and clear of all liens, claims and encumbrances of any kind; and/or (d) be free from defect in material and workmanship.</t>
    </r>
  </si>
  <si>
    <r>
      <rPr>
        <sz val="8"/>
        <rFont val="Arial"/>
        <family val="34"/>
      </rPr>
      <t>20. WARRANTY: The Vendor expressly warrants that the goods and/or services covered by this Order will: (a) conform to the specifications, drawings,</t>
    </r>
  </si>
  <si>
    <r>
      <rPr>
        <sz val="8"/>
        <rFont val="Arial"/>
        <family val="34"/>
      </rPr>
      <t>terminate this contract forthwith upon giving written notice to the Vendor. The Vendor shall be liable for damages suffered by the Institution resulting from the Vendor’s breach of contract.</t>
    </r>
  </si>
  <si>
    <r>
      <rPr>
        <sz val="8"/>
        <rFont val="Arial"/>
        <family val="34"/>
      </rPr>
      <t>19. TERMINATION: In the event of a breach by the Vendor of any of the provisions of this contract, the Institution reserves the right to cancel and</t>
    </r>
  </si>
  <si>
    <r>
      <rPr>
        <sz val="8"/>
        <rFont val="Arial"/>
        <family val="34"/>
      </rPr>
      <t>18. TAXES: The State of West Virginia (the Institution) is exempt from Federal and State taxes and will not pay or reimburse such taxes.</t>
    </r>
  </si>
  <si>
    <r>
      <rPr>
        <sz val="8"/>
        <rFont val="Arial"/>
        <family val="34"/>
      </rPr>
      <t>allowed for special handling, packing, wrapping, bags, containers, etc., unless otherwise specified. All goods or services shall be shipped on or before the date specified in this Order. Prices are those that are stated in this Order. No price increase will be accepted without written authority from the Institution.</t>
    </r>
  </si>
  <si>
    <r>
      <rPr>
        <sz val="8"/>
        <rFont val="Arial"/>
        <family val="34"/>
      </rPr>
      <t>17. SHIPPING, PACKING, BILLING &amp; PRICING: Unless otherwise stated, all goods are to be shipped prepaid, FOB destination. No charges will be</t>
    </r>
  </si>
  <si>
    <r>
      <rPr>
        <sz val="8"/>
        <rFont val="Arial"/>
        <family val="34"/>
      </rPr>
      <t>of interest has been accepted and has received a lawfully issued Purchase Order from the Institution.</t>
    </r>
  </si>
  <si>
    <r>
      <rPr>
        <sz val="8"/>
        <rFont val="Arial"/>
        <family val="34"/>
      </rPr>
      <t>16. VENDOR: For the purposes of these Terms and Conditions, the “Vendor” means the vendor or seller whose quotation, bid, proposal or expression</t>
    </r>
  </si>
  <si>
    <r>
      <rPr>
        <sz val="8"/>
        <rFont val="Arial"/>
        <family val="34"/>
      </rPr>
      <t>nonconformity with the terms, conditions or specifications of this Order, whether held by the Institution or returned to the Vendor, will be at the Vendor’s risk and expense.</t>
    </r>
  </si>
  <si>
    <r>
      <rPr>
        <sz val="8"/>
        <rFont val="Arial"/>
        <family val="34"/>
      </rPr>
      <t>15. REJECTION: All goods or materials purchased herein are subject to approval of the Institution. Rejection of goods or materials due to</t>
    </r>
  </si>
  <si>
    <r>
      <rPr>
        <sz val="8"/>
        <rFont val="Arial"/>
        <family val="34"/>
      </rPr>
      <t>14. RENEWAL: The Contract may be renewed only upon mutual written agreement of the parties.</t>
    </r>
  </si>
  <si>
    <r>
      <rPr>
        <sz val="8"/>
        <rFont val="Arial"/>
        <family val="34"/>
      </rPr>
      <t>13. PAYMENTS: Payments may only be made after the delivery of goods or services.</t>
    </r>
  </si>
  <si>
    <r>
      <rPr>
        <sz val="8"/>
        <rFont val="Arial"/>
        <family val="34"/>
      </rPr>
      <t>slips, invoices and correspondence.</t>
    </r>
  </si>
  <si>
    <r>
      <rPr>
        <sz val="8"/>
        <rFont val="Arial"/>
        <family val="34"/>
      </rPr>
      <t>12. ORDER NUMBERS: Contract Order numbers or Purchase Order numbers shall be clearly shown on all acknowledgments, shipping labels, packing</t>
    </r>
  </si>
  <si>
    <r>
      <rPr>
        <sz val="8"/>
        <rFont val="Arial"/>
        <family val="34"/>
      </rPr>
      <t>Order/Contract becomes void and of no effect after June 30.</t>
    </r>
  </si>
  <si>
    <r>
      <rPr>
        <sz val="8"/>
        <rFont val="Arial"/>
        <family val="34"/>
      </rPr>
      <t>Order/Contract, contingent upon funds being appropriated by the Legislature or otherwise being made available. In the event funds are not appropriated or otherwise available for these services or goods, this Purchase</t>
    </r>
  </si>
  <si>
    <r>
      <rPr>
        <sz val="8"/>
        <rFont val="Arial"/>
        <family val="34"/>
      </rPr>
      <t>11. NON-FUNDING: All services performed or goods delivered under this Purchase Order/Contract are to be continued for the term of the Purchase</t>
    </r>
  </si>
  <si>
    <r>
      <rPr>
        <sz val="8"/>
        <rFont val="Arial"/>
        <family val="34"/>
      </rPr>
      <t>the Institution.</t>
    </r>
  </si>
  <si>
    <r>
      <rPr>
        <sz val="8"/>
        <rFont val="Arial"/>
        <family val="34"/>
      </rPr>
      <t>10. MODIFICATIONS: This writing is the parties’ final expression of intent. No modification of this Order shall be binding unless agreed to in writing by</t>
    </r>
  </si>
  <si>
    <r>
      <rPr>
        <sz val="8"/>
        <rFont val="Arial"/>
        <family val="34"/>
      </rPr>
      <t>state law.</t>
    </r>
  </si>
  <si>
    <r>
      <rPr>
        <sz val="8"/>
        <rFont val="Arial"/>
        <family val="34"/>
      </rPr>
      <t>9. HOLD HARMLESS: The Institution will not agree to hold the Vendor or any other party harmless because such agreement is not consistent with</t>
    </r>
  </si>
  <si>
    <r>
      <rPr>
        <sz val="8"/>
        <rFont val="Arial"/>
        <family val="34"/>
      </rPr>
      <t>8. DISPUTES: Disputes arising out of the agreement shall be submitted to the West Virginia Claims Commission.</t>
    </r>
  </si>
  <si>
    <r>
      <rPr>
        <sz val="8"/>
        <rFont val="Arial"/>
        <family val="34"/>
      </rPr>
      <t>Institution. Time is of the essence of this Order and it is subject to termination by the Institution for failure to deliver on time.</t>
    </r>
  </si>
  <si>
    <r>
      <rPr>
        <sz val="8"/>
        <rFont val="Arial"/>
        <family val="34"/>
      </rPr>
      <t>7. DELIVERY: For exceptions to the delivery date as specified in the Order, the Vendor shall give prior notification and obtain the approval of the</t>
    </r>
  </si>
  <si>
    <r>
      <rPr>
        <sz val="8"/>
        <rFont val="Arial"/>
        <family val="34"/>
      </rPr>
      <t>6. COMPLIANCE: Vendor shall comply with all federal, state and local laws, regulations and ordinances, if applicable.</t>
    </r>
  </si>
  <si>
    <r>
      <rPr>
        <sz val="8"/>
        <rFont val="Arial"/>
        <family val="34"/>
      </rPr>
      <t>5. CANCELLATION: The Institution may cancel any Purchase Order/Contract upon 30 days written notice to the Vendor.</t>
    </r>
  </si>
  <si>
    <r>
      <rPr>
        <sz val="8"/>
        <rFont val="Arial"/>
        <family val="34"/>
      </rPr>
      <t>Purchase Order has been lawfully issued to the Vendor.</t>
    </r>
  </si>
  <si>
    <r>
      <rPr>
        <sz val="8"/>
        <rFont val="Arial"/>
        <family val="34"/>
      </rPr>
      <t>4. INSTITUTION: For the purposes of these Terms and Conditions, the “Institution” means the institution purchasing goods and services for which a</t>
    </r>
  </si>
  <si>
    <r>
      <rPr>
        <sz val="8"/>
        <rFont val="Arial"/>
        <family val="34"/>
      </rPr>
      <t>consent.</t>
    </r>
  </si>
  <si>
    <r>
      <rPr>
        <sz val="8"/>
        <rFont val="Arial"/>
        <family val="34"/>
      </rPr>
      <t>3. ASSIGNMENT: Neither this Order nor any monies due, or to become due hereunder, may be assigned by the Vendor without the Institution’s</t>
    </r>
  </si>
  <si>
    <r>
      <rPr>
        <sz val="8"/>
        <rFont val="Arial"/>
        <family val="34"/>
      </rPr>
      <t>Community and Technical Education or Governing Board, whichever has jurisdiction pursuant to W. Va. Code, shall govern all rights and duties under the Contract, including without limitation the validity of this Purchase Order/Contract.</t>
    </r>
  </si>
  <si>
    <r>
      <rPr>
        <sz val="8"/>
        <rFont val="Arial"/>
        <family val="34"/>
      </rPr>
      <t>2. APPLICABLE LAW: The laws of the State of West Virginia and the Procedural Rules of the WV Higher Education Policy Commission, Council for</t>
    </r>
  </si>
  <si>
    <r>
      <rPr>
        <sz val="8"/>
        <rFont val="Arial"/>
        <family val="34"/>
      </rPr>
      <t>1. ACCEPTANCE: Vendor shall be bound by this Order and its terms and conditions upon receipt of this Order. This Order expressly limits acceptance to the terms and conditions stated herein. Additional or different terms proposed by the Vendor are objected to and are hereby rejected, unless otherwise provided for in writing by the Institution and approved by the Attorney General.</t>
    </r>
  </si>
  <si>
    <r>
      <rPr>
        <b/>
        <sz val="10"/>
        <rFont val="Arial"/>
        <family val="34"/>
      </rPr>
      <t>TERMS AND CONDITIONS</t>
    </r>
  </si>
  <si>
    <r>
      <rPr>
        <sz val="8"/>
        <rFont val="Arial"/>
        <family val="34"/>
      </rPr>
      <t>Position                                                                                   Date</t>
    </r>
  </si>
  <si>
    <r>
      <rPr>
        <sz val="8"/>
        <rFont val="Arial"/>
        <family val="34"/>
      </rPr>
      <t>Position                                                                                    Date</t>
    </r>
  </si>
  <si>
    <r>
      <rPr>
        <sz val="9"/>
        <rFont val="Arial"/>
        <family val="34"/>
      </rPr>
      <t>Total Amount</t>
    </r>
  </si>
  <si>
    <r>
      <rPr>
        <sz val="9"/>
        <rFont val="Arial"/>
        <family val="34"/>
      </rPr>
      <t>Amount $</t>
    </r>
  </si>
  <si>
    <r>
      <rPr>
        <sz val="9"/>
        <rFont val="Arial"/>
        <family val="34"/>
      </rPr>
      <t>Unit</t>
    </r>
  </si>
  <si>
    <r>
      <rPr>
        <sz val="9"/>
        <rFont val="Arial"/>
        <family val="34"/>
      </rPr>
      <t>Dept</t>
    </r>
  </si>
  <si>
    <r>
      <rPr>
        <sz val="9"/>
        <rFont val="Arial"/>
        <family val="34"/>
      </rPr>
      <t>Fund</t>
    </r>
  </si>
  <si>
    <r>
      <rPr>
        <i/>
        <sz val="9"/>
        <rFont val="Arial"/>
        <family val="34"/>
      </rPr>
      <t>Funding Information:</t>
    </r>
  </si>
  <si>
    <r>
      <rPr>
        <sz val="11"/>
        <rFont val="Arial"/>
        <family val="34"/>
      </rPr>
      <t>Approvals (if required):</t>
    </r>
  </si>
  <si>
    <r>
      <rPr>
        <i/>
        <sz val="6"/>
        <color rgb="FF231F20"/>
        <rFont val="Arial"/>
        <family val="34"/>
      </rPr>
      <t>(Date)</t>
    </r>
  </si>
  <si>
    <r>
      <rPr>
        <i/>
        <sz val="6"/>
        <color rgb="FF231F20"/>
        <rFont val="Arial"/>
        <family val="34"/>
      </rPr>
      <t>(Social Security or FEIN)</t>
    </r>
  </si>
  <si>
    <r>
      <rPr>
        <i/>
        <sz val="6"/>
        <color rgb="FF231F20"/>
        <rFont val="Arial"/>
        <family val="34"/>
      </rPr>
      <t>(Title)</t>
    </r>
  </si>
  <si>
    <r>
      <rPr>
        <i/>
        <sz val="6"/>
        <color rgb="FF231F20"/>
        <rFont val="Arial"/>
        <family val="34"/>
      </rPr>
      <t>(Authorized Signature of Agency)                                                                                                                                   (Vendor's Signature)</t>
    </r>
  </si>
  <si>
    <r>
      <rPr>
        <sz val="11"/>
        <color rgb="FF231F20"/>
        <rFont val="Arial"/>
        <family val="34"/>
      </rPr>
      <t xml:space="preserve">Agency:                                                                                Vendor: </t>
    </r>
    <r>
      <rPr>
        <u/>
        <sz val="11"/>
        <color rgb="FF231F20"/>
        <rFont val="Arial"/>
        <family val="34"/>
      </rPr>
      <t>                                                                   </t>
    </r>
  </si>
  <si>
    <r>
      <rPr>
        <b/>
        <sz val="11"/>
        <color rgb="FF231F20"/>
        <rFont val="Arial"/>
        <family val="34"/>
      </rPr>
      <t>APPROVED BY:</t>
    </r>
  </si>
  <si>
    <t>has reviewed the Terms and Conditions, fully understands them, and agrees to be bound by their provisions.</t>
  </si>
  <si>
    <t xml:space="preserve">made a part of this agreement and are specifically incorporated herein by reference. By signing this agreement, Vendor certifies that it </t>
  </si>
  <si>
    <r>
      <rPr>
        <b/>
        <i/>
        <sz val="9"/>
        <color rgb="FF231F20"/>
        <rFont val="Arial"/>
        <family val="34"/>
      </rPr>
      <t xml:space="preserve">GENERAL TERMS AND CONDITIONS: </t>
    </r>
    <r>
      <rPr>
        <sz val="9"/>
        <rFont val="Arial"/>
        <family val="34"/>
      </rPr>
      <t>The General Terms and Conditions for Purchase Order/Contract listed on page 2 are hereby</t>
    </r>
  </si>
  <si>
    <r>
      <rPr>
        <i/>
        <sz val="6"/>
        <color rgb="FF231F20"/>
        <rFont val="Arial"/>
        <family val="34"/>
      </rPr>
      <t>(Supervisor's Signature)</t>
    </r>
  </si>
  <si>
    <r>
      <rPr>
        <sz val="10"/>
        <color rgb="FF231F20"/>
        <rFont val="Arial"/>
        <family val="34"/>
      </rPr>
      <t>with the title of</t>
    </r>
    <r>
      <rPr>
        <sz val="11"/>
        <color theme="1"/>
        <rFont val="Calibri"/>
        <family val="2"/>
        <scheme val="minor"/>
      </rPr>
      <t xml:space="preserve"> _       _, certified by                                                                            </t>
    </r>
  </si>
  <si>
    <r>
      <rPr>
        <i/>
        <sz val="6"/>
        <color rgb="FF231F20"/>
        <rFont val="Arial"/>
        <family val="34"/>
      </rPr>
      <t>(Position)</t>
    </r>
  </si>
  <si>
    <r>
      <rPr>
        <sz val="10"/>
        <color rgb="FF231F20"/>
        <rFont val="Arial"/>
        <family val="34"/>
      </rPr>
      <t>_                                         _             _</t>
    </r>
  </si>
  <si>
    <r>
      <rPr>
        <sz val="10"/>
        <color rgb="FF231F20"/>
        <rFont val="Arial"/>
        <family val="34"/>
      </rPr>
      <t>$</t>
    </r>
    <r>
      <rPr>
        <u/>
        <sz val="10"/>
        <color rgb="FF231F20"/>
        <rFont val="Arial"/>
        <family val="34"/>
      </rPr>
      <t>                                 </t>
    </r>
    <r>
      <rPr>
        <sz val="10"/>
        <color rgb="FF231F20"/>
        <rFont val="Arial"/>
        <family val="34"/>
      </rPr>
      <t>_. The vendor serves as</t>
    </r>
  </si>
  <si>
    <r>
      <rPr>
        <sz val="10"/>
        <color rgb="FF231F20"/>
        <rFont val="Arial"/>
        <family val="34"/>
      </rPr>
      <t>full-time  duties  of  the  employee  and  the  amount  of  annual  compensation  received  by the above  named vendor  from  the  State  of West  Virginia  for  full-time employment during the current fiscal year will be</t>
    </r>
  </si>
  <si>
    <r>
      <rPr>
        <sz val="10"/>
        <color rgb="FF231F20"/>
        <rFont val="Arial"/>
        <family val="34"/>
      </rPr>
      <t>It is hereby certified that the services to be performed under this agreement will not interfere with or detract from  the</t>
    </r>
  </si>
  <si>
    <r>
      <rPr>
        <sz val="11"/>
        <color rgb="FF231F20"/>
        <rFont val="Wingdings"/>
        <family val="2"/>
      </rPr>
      <t></t>
    </r>
    <r>
      <rPr>
        <sz val="11"/>
        <color rgb="FF231F20"/>
        <rFont val="Times New Roman"/>
        <family val="18"/>
      </rPr>
      <t xml:space="preserve">        </t>
    </r>
    <r>
      <rPr>
        <sz val="11"/>
        <color rgb="FF231F20"/>
        <rFont val="Arial"/>
        <family val="34"/>
      </rPr>
      <t xml:space="preserve"> </t>
    </r>
    <r>
      <rPr>
        <sz val="9"/>
        <color rgb="FF231F20"/>
        <rFont val="Arial"/>
        <family val="34"/>
      </rPr>
      <t xml:space="preserve">I </t>
    </r>
    <r>
      <rPr>
        <b/>
        <sz val="9"/>
        <color rgb="FF231F20"/>
        <rFont val="Arial"/>
        <family val="34"/>
      </rPr>
      <t xml:space="preserve">am </t>
    </r>
    <r>
      <rPr>
        <sz val="9"/>
        <color rgb="FF231F20"/>
        <rFont val="Arial"/>
        <family val="34"/>
      </rPr>
      <t>currently a full-time employee of the State of West Virginia (complete certification below).</t>
    </r>
  </si>
  <si>
    <r>
      <rPr>
        <sz val="11"/>
        <color rgb="FF231F20"/>
        <rFont val="Wingdings"/>
        <family val="2"/>
      </rPr>
      <t></t>
    </r>
    <r>
      <rPr>
        <sz val="11"/>
        <color rgb="FF231F20"/>
        <rFont val="Times New Roman"/>
        <family val="18"/>
      </rPr>
      <t xml:space="preserve">        </t>
    </r>
    <r>
      <rPr>
        <sz val="11"/>
        <color rgb="FF231F20"/>
        <rFont val="Arial"/>
        <family val="34"/>
      </rPr>
      <t xml:space="preserve"> </t>
    </r>
    <r>
      <rPr>
        <sz val="9"/>
        <color rgb="FF231F20"/>
        <rFont val="Arial"/>
        <family val="34"/>
      </rPr>
      <t xml:space="preserve">I am </t>
    </r>
    <r>
      <rPr>
        <b/>
        <sz val="9"/>
        <color rgb="FF231F20"/>
        <rFont val="Arial"/>
        <family val="34"/>
      </rPr>
      <t xml:space="preserve">not </t>
    </r>
    <r>
      <rPr>
        <sz val="9"/>
        <color rgb="FF231F20"/>
        <rFont val="Arial"/>
        <family val="34"/>
      </rPr>
      <t>currently a full-time employee of the State of West Virginia;</t>
    </r>
  </si>
  <si>
    <r>
      <rPr>
        <sz val="9"/>
        <color rgb="FF231F20"/>
        <rFont val="Arial"/>
        <family val="34"/>
      </rPr>
      <t>Please check the appropriate box below:</t>
    </r>
  </si>
  <si>
    <r>
      <rPr>
        <sz val="9"/>
        <color rgb="FF231F20"/>
        <rFont val="Arial"/>
        <family val="34"/>
      </rPr>
      <t>The following certification must be completed and signed if the vendor is a full-time employee of the State of West Virginia.</t>
    </r>
  </si>
  <si>
    <r>
      <rPr>
        <b/>
        <sz val="9"/>
        <color rgb="FF231F20"/>
        <rFont val="Arial"/>
        <family val="34"/>
      </rPr>
      <t>sole responsibility of the vendor.</t>
    </r>
  </si>
  <si>
    <r>
      <rPr>
        <b/>
        <sz val="9"/>
        <color rgb="FF231F20"/>
        <rFont val="Arial"/>
        <family val="34"/>
      </rPr>
      <t>NOTE: Any anticipated travel must be incorporated into the vendor's fee. No travel will be reimbursed by the State and is the</t>
    </r>
  </si>
  <si>
    <t>for the entire term of the  contract.</t>
  </si>
  <si>
    <r>
      <rPr>
        <sz val="11"/>
        <color rgb="FF231F20"/>
        <rFont val="Arial"/>
        <family val="34"/>
      </rPr>
      <t>The rate of pay shall be ____________per _________not to exceed$</t>
    </r>
    <r>
      <rPr>
        <u/>
        <sz val="11"/>
        <color rgb="FF231F20"/>
        <rFont val="Arial"/>
        <family val="34"/>
      </rPr>
      <t>                                                     </t>
    </r>
    <r>
      <rPr>
        <sz val="11"/>
        <color rgb="FF231F20"/>
        <rFont val="Arial"/>
        <family val="34"/>
      </rPr>
      <t xml:space="preserve"> </t>
    </r>
  </si>
  <si>
    <r>
      <rPr>
        <sz val="11"/>
        <color rgb="FF231F20"/>
        <rFont val="Arial"/>
        <family val="34"/>
      </rPr>
      <t xml:space="preserve">Date(s) of Service: from </t>
    </r>
    <r>
      <rPr>
        <u/>
        <sz val="11"/>
        <color rgb="FF231F20"/>
        <rFont val="Arial"/>
        <family val="34"/>
      </rPr>
      <t>                                                                 </t>
    </r>
    <r>
      <rPr>
        <sz val="11"/>
        <color rgb="FF231F20"/>
        <rFont val="Arial"/>
        <family val="34"/>
      </rPr>
      <t xml:space="preserve"> to</t>
    </r>
    <r>
      <rPr>
        <u/>
        <sz val="11"/>
        <color rgb="FF231F20"/>
        <rFont val="Arial"/>
        <family val="34"/>
      </rPr>
      <t>                                                                   </t>
    </r>
    <r>
      <rPr>
        <sz val="11"/>
        <color rgb="FF231F20"/>
        <rFont val="Arial"/>
        <family val="34"/>
      </rPr>
      <t>.</t>
    </r>
  </si>
  <si>
    <r>
      <rPr>
        <i/>
        <sz val="6"/>
        <color rgb="FF231F20"/>
        <rFont val="Arial"/>
        <family val="34"/>
      </rPr>
      <t>(Detailed description of services to be performed)</t>
    </r>
  </si>
  <si>
    <r>
      <rPr>
        <i/>
        <sz val="6"/>
        <color rgb="FF231F20"/>
        <rFont val="Arial"/>
        <family val="34"/>
      </rPr>
      <t>(Agency)                                                                                                                                 (Location)</t>
    </r>
  </si>
  <si>
    <r>
      <rPr>
        <sz val="11"/>
        <color rgb="FF231F20"/>
        <rFont val="Arial"/>
        <family val="34"/>
      </rPr>
      <t xml:space="preserve">the following services for </t>
    </r>
    <r>
      <rPr>
        <u/>
        <sz val="11"/>
        <color rgb="FF231F20"/>
        <rFont val="Arial"/>
        <family val="34"/>
      </rPr>
      <t>                                                                  </t>
    </r>
    <r>
      <rPr>
        <sz val="11"/>
        <color rgb="FF231F20"/>
        <rFont val="Arial"/>
        <family val="34"/>
      </rPr>
      <t xml:space="preserve"> at </t>
    </r>
    <r>
      <rPr>
        <u/>
        <sz val="11"/>
        <color rgb="FF231F20"/>
        <rFont val="Arial"/>
        <family val="34"/>
      </rPr>
      <t>                                                                </t>
    </r>
  </si>
  <si>
    <r>
      <rPr>
        <i/>
        <sz val="6"/>
        <color rgb="FF231F20"/>
        <rFont val="Arial"/>
        <family val="34"/>
      </rPr>
      <t>(Name and address)</t>
    </r>
  </si>
  <si>
    <r>
      <rPr>
        <sz val="11"/>
        <color rgb="FF231F20"/>
        <rFont val="Arial"/>
        <family val="34"/>
      </rPr>
      <t>I,_____________________________________________________________________, agree to perform</t>
    </r>
  </si>
  <si>
    <r>
      <rPr>
        <sz val="11"/>
        <rFont val="Arial"/>
        <family val="34"/>
      </rPr>
      <t>Purchase Order #</t>
    </r>
  </si>
  <si>
    <r>
      <rPr>
        <sz val="8"/>
        <color rgb="FF231F20"/>
        <rFont val="Arial"/>
        <family val="34"/>
      </rPr>
      <t>WV-48 (Rev.10/2019)</t>
    </r>
  </si>
  <si>
    <t>AGREEMENT</t>
  </si>
  <si>
    <t>Purchase Requisition</t>
  </si>
  <si>
    <t>Dept</t>
  </si>
  <si>
    <t>Department</t>
  </si>
  <si>
    <t>Cabinet_Member</t>
  </si>
  <si>
    <t>Budget_Owner</t>
  </si>
  <si>
    <t>Function Area</t>
  </si>
  <si>
    <t>Notes</t>
  </si>
  <si>
    <t>Presidents Office</t>
  </si>
  <si>
    <t>General Institutional Support</t>
  </si>
  <si>
    <t>Executive Director</t>
  </si>
  <si>
    <t>Institutional Research</t>
  </si>
  <si>
    <t>WVNCC Foundation</t>
  </si>
  <si>
    <t>Clearing - Net Zero</t>
  </si>
  <si>
    <t>Human Resources</t>
  </si>
  <si>
    <t>TBD</t>
  </si>
  <si>
    <t>College Expansion Project</t>
  </si>
  <si>
    <t>Operations &amp; Maintenance</t>
  </si>
  <si>
    <t>Complete New Projects</t>
  </si>
  <si>
    <t>Business Office</t>
  </si>
  <si>
    <t>Global College Services</t>
  </si>
  <si>
    <t>Campus Security</t>
  </si>
  <si>
    <t>Capital Budget</t>
  </si>
  <si>
    <t>Plant Operations - B&amp;O</t>
  </si>
  <si>
    <t>Absolute specific to building</t>
  </si>
  <si>
    <t>Plant Operations - EC</t>
  </si>
  <si>
    <t>Plant Operations - ATC</t>
  </si>
  <si>
    <t>Plant Operations - SU / B&amp;N</t>
  </si>
  <si>
    <t>Plant Operations - Wheeling</t>
  </si>
  <si>
    <t>All general facilities Wheeing</t>
  </si>
  <si>
    <t>Plant Operations - 18th St. Lot</t>
  </si>
  <si>
    <t>Plant Operations - ITC</t>
  </si>
  <si>
    <t>HLC Accreditation</t>
  </si>
  <si>
    <t>Counseling - Wheeling</t>
  </si>
  <si>
    <t>Student Services</t>
  </si>
  <si>
    <t>Weirton - Administration</t>
  </si>
  <si>
    <t>Weirton - Counseling</t>
  </si>
  <si>
    <t>Weirton - Plant Operations</t>
  </si>
  <si>
    <t>New Martinsville - Administration</t>
  </si>
  <si>
    <t>New Martinsville - Counseling</t>
  </si>
  <si>
    <t>New Martinsville - Plant Operation</t>
  </si>
  <si>
    <t>Academic Support Center</t>
  </si>
  <si>
    <t>Student Disabilities</t>
  </si>
  <si>
    <t>Student Services - Financial Aid</t>
  </si>
  <si>
    <t>Student Financial Aid</t>
  </si>
  <si>
    <t>Student Services - Special Populations</t>
  </si>
  <si>
    <t>Student Services - Records</t>
  </si>
  <si>
    <t>Student Services - Admissions</t>
  </si>
  <si>
    <t>Student Services - Career Planning</t>
  </si>
  <si>
    <t>Student Activities - Administration</t>
  </si>
  <si>
    <t>Salaries &amp; Office</t>
  </si>
  <si>
    <t>Student Activities</t>
  </si>
  <si>
    <t>All activities</t>
  </si>
  <si>
    <t>Instruction - Liberal Arts</t>
  </si>
  <si>
    <t>Instruction</t>
  </si>
  <si>
    <t>Instruction - Applied Technology</t>
  </si>
  <si>
    <t>Instruction - Allied Health</t>
  </si>
  <si>
    <t>Instruction - Culinary Arts</t>
  </si>
  <si>
    <t>Instruction - Nursing</t>
  </si>
  <si>
    <t>Instruction - STEM &amp; Business</t>
  </si>
  <si>
    <t>Learning Resource Center</t>
  </si>
  <si>
    <t>Instruction - Distance Education</t>
  </si>
  <si>
    <t>Instruction - Administration</t>
  </si>
  <si>
    <t>Professional Development</t>
  </si>
  <si>
    <t>Community Relations</t>
  </si>
  <si>
    <t>Public Service</t>
  </si>
  <si>
    <t>Economic &amp; Workforce Development</t>
  </si>
  <si>
    <t>Continuing Education</t>
  </si>
  <si>
    <t>IT - Telecommunication</t>
  </si>
  <si>
    <t>IT - Student Technology Support</t>
  </si>
  <si>
    <t>IT - Hosted Services</t>
  </si>
  <si>
    <t>IT - Administration</t>
  </si>
  <si>
    <t>Covid-19</t>
  </si>
  <si>
    <t>New</t>
  </si>
  <si>
    <t>No Budget</t>
  </si>
  <si>
    <t>Banner</t>
  </si>
  <si>
    <t>Oasis</t>
  </si>
  <si>
    <t>0383</t>
  </si>
  <si>
    <t>WV State Allocation</t>
  </si>
  <si>
    <t>Clearing Account</t>
  </si>
  <si>
    <t>Tuition &amp; Fees</t>
  </si>
  <si>
    <t>Auxilary</t>
  </si>
  <si>
    <t>State Grant</t>
  </si>
  <si>
    <t>Line Item Help Sheet</t>
  </si>
  <si>
    <t>Line Item</t>
  </si>
  <si>
    <t>Account</t>
  </si>
  <si>
    <t>Category</t>
  </si>
  <si>
    <t>69H108</t>
  </si>
  <si>
    <t>Social Security Matching</t>
  </si>
  <si>
    <t>Defunct</t>
  </si>
  <si>
    <t>69H291</t>
  </si>
  <si>
    <t>Stipends</t>
  </si>
  <si>
    <t>69H106</t>
  </si>
  <si>
    <t>PEIA Fees</t>
  </si>
  <si>
    <t>Payroll - Benefits</t>
  </si>
  <si>
    <t>$50 per employee per year paid in August</t>
  </si>
  <si>
    <t>69H109</t>
  </si>
  <si>
    <t>Public Employees Insurance</t>
  </si>
  <si>
    <t>Set by the state</t>
  </si>
  <si>
    <t>There is historical workstudy here?</t>
  </si>
  <si>
    <t>69H111</t>
  </si>
  <si>
    <t>Workers Compensation</t>
  </si>
  <si>
    <t>.37% for staff except 2.5% for facilities</t>
  </si>
  <si>
    <t>69H113</t>
  </si>
  <si>
    <t>Pension &amp; Retirement</t>
  </si>
  <si>
    <t>6.0% Matching</t>
  </si>
  <si>
    <t>69H114</t>
  </si>
  <si>
    <t>WV OPEB Contributions</t>
  </si>
  <si>
    <t>$177 per employee per month (Retirement Admin)</t>
  </si>
  <si>
    <t>69J112</t>
  </si>
  <si>
    <t>Unemployment</t>
  </si>
  <si>
    <t xml:space="preserve">Actual incurred expense </t>
  </si>
  <si>
    <t>FICA Employer Share</t>
  </si>
  <si>
    <t>Payroll - Taxes</t>
  </si>
  <si>
    <t>6.20% (Social Security)</t>
  </si>
  <si>
    <t>Medicare Employer Share</t>
  </si>
  <si>
    <t>1.45% (Medicare)</t>
  </si>
  <si>
    <t>69H100</t>
  </si>
  <si>
    <t>Pers Serv Perm Pos(w/ PR Deduct)</t>
  </si>
  <si>
    <t>Payroll - Wages</t>
  </si>
  <si>
    <t>Management / Cabinet</t>
  </si>
  <si>
    <t>69H101</t>
  </si>
  <si>
    <t>Pers Serv Temp POS(w/o PR Deduct)</t>
  </si>
  <si>
    <t>RPA</t>
  </si>
  <si>
    <t>69H103</t>
  </si>
  <si>
    <t>Overtime</t>
  </si>
  <si>
    <t>OT (Excess of 37.5 Hours / 1.5 times for excess of 40.0)</t>
  </si>
  <si>
    <t>69H105</t>
  </si>
  <si>
    <t>Annual Increment</t>
  </si>
  <si>
    <t>$60 per year of service starting in year 4</t>
  </si>
  <si>
    <t>69H285</t>
  </si>
  <si>
    <t>Non-Classified</t>
  </si>
  <si>
    <t>Staff</t>
  </si>
  <si>
    <t>69H286</t>
  </si>
  <si>
    <t>Faculty</t>
  </si>
  <si>
    <t>69H287</t>
  </si>
  <si>
    <t>Classified</t>
  </si>
  <si>
    <t>Who?</t>
  </si>
  <si>
    <t>69H290</t>
  </si>
  <si>
    <t>Student Labor</t>
  </si>
  <si>
    <t>Workstudy</t>
  </si>
  <si>
    <t>Why nothing in there for FY 20</t>
  </si>
  <si>
    <t>69H292</t>
  </si>
  <si>
    <t>Adjunct Faculty</t>
  </si>
  <si>
    <t>Can adjunct employees be put in the appropriate department and not their own department</t>
  </si>
  <si>
    <t>69H293</t>
  </si>
  <si>
    <t>Part Time</t>
  </si>
  <si>
    <t>Why do we care if it is parttime or full time?</t>
  </si>
  <si>
    <t>69H295</t>
  </si>
  <si>
    <t>Stipends Full Time</t>
  </si>
  <si>
    <t>Why a distinction from 69H29 - Stipends?</t>
  </si>
  <si>
    <t>79H116</t>
  </si>
  <si>
    <t>Office Expense</t>
  </si>
  <si>
    <t>Supplies - Operational</t>
  </si>
  <si>
    <t>Office Supplies</t>
  </si>
  <si>
    <t>79H117</t>
  </si>
  <si>
    <t>Printing And Binding</t>
  </si>
  <si>
    <t>Printing</t>
  </si>
  <si>
    <t>Print Shop Services</t>
  </si>
  <si>
    <t>79H118</t>
  </si>
  <si>
    <t>Rental Exp (Real Property) Building</t>
  </si>
  <si>
    <t>Rental - Property</t>
  </si>
  <si>
    <t>79H119</t>
  </si>
  <si>
    <t>Utilities</t>
  </si>
  <si>
    <t>Business Office Use Only</t>
  </si>
  <si>
    <t>79H120</t>
  </si>
  <si>
    <t>Telecommunications</t>
  </si>
  <si>
    <t>IT Dept Only</t>
  </si>
  <si>
    <t>79H121</t>
  </si>
  <si>
    <t>Internet Service</t>
  </si>
  <si>
    <t>79H122</t>
  </si>
  <si>
    <t>Contractural Services</t>
  </si>
  <si>
    <t>Contractual / Professional Services</t>
  </si>
  <si>
    <t xml:space="preserve">Services performed on a continuing basis like janitorial, pest control, referees, etc.  </t>
  </si>
  <si>
    <t>79H123</t>
  </si>
  <si>
    <t>Professional Services</t>
  </si>
  <si>
    <t>State attorneys, engineers, architects, CPA, performers, artiest, guest speakers</t>
  </si>
  <si>
    <t>79H127</t>
  </si>
  <si>
    <t>Travel Employee</t>
  </si>
  <si>
    <t>Travel</t>
  </si>
  <si>
    <t>79H128</t>
  </si>
  <si>
    <t>Travel Non Employee</t>
  </si>
  <si>
    <t>79H129</t>
  </si>
  <si>
    <t>Computer Services Internal</t>
  </si>
  <si>
    <t>IT Services</t>
  </si>
  <si>
    <t>WVNET or similar requires WV-48</t>
  </si>
  <si>
    <t>79H130</t>
  </si>
  <si>
    <t>Computer Services External</t>
  </si>
  <si>
    <t>Requires WV-48</t>
  </si>
  <si>
    <t>79H132</t>
  </si>
  <si>
    <t>Vehicle Rental</t>
  </si>
  <si>
    <t>79H133</t>
  </si>
  <si>
    <t>Rental (Machine And Miscellaneous)</t>
  </si>
  <si>
    <t>Rental - Equipment</t>
  </si>
  <si>
    <t>79H134</t>
  </si>
  <si>
    <t>Association Dues And Prof Members</t>
  </si>
  <si>
    <t>Memberships</t>
  </si>
  <si>
    <t>See dues &amp; membership list (No PO needed if on list)  (WV-48 or equivalent required)</t>
  </si>
  <si>
    <t>79H135</t>
  </si>
  <si>
    <t>Fire/Auto/Bond/Other Insurance</t>
  </si>
  <si>
    <t>Insurance</t>
  </si>
  <si>
    <t>79H137</t>
  </si>
  <si>
    <t>Supplies-Clothing</t>
  </si>
  <si>
    <t>Uniforms</t>
  </si>
  <si>
    <t>79H138</t>
  </si>
  <si>
    <t>Supplies-Household</t>
  </si>
  <si>
    <t>Janitorial supplies</t>
  </si>
  <si>
    <t>79H139</t>
  </si>
  <si>
    <t>Advertising And Promotional</t>
  </si>
  <si>
    <t>Advertising</t>
  </si>
  <si>
    <t>79H140</t>
  </si>
  <si>
    <t>Vehicle Operating Expense</t>
  </si>
  <si>
    <t>Repairs &amp; Maintenance</t>
  </si>
  <si>
    <t>Upkeep of fleet vehicles (not gasoline)</t>
  </si>
  <si>
    <t>79H141</t>
  </si>
  <si>
    <t>Supplies-Research</t>
  </si>
  <si>
    <t>Supplies - Educational</t>
  </si>
  <si>
    <t>79H142</t>
  </si>
  <si>
    <t>Supplies-Educational</t>
  </si>
  <si>
    <t>Primary used for classroom instruction</t>
  </si>
  <si>
    <t>79H144</t>
  </si>
  <si>
    <t>Routine Maintenance Contracts</t>
  </si>
  <si>
    <t>79H147</t>
  </si>
  <si>
    <t>Cellular Charges</t>
  </si>
  <si>
    <t>79H148</t>
  </si>
  <si>
    <t>Hospitality</t>
  </si>
  <si>
    <t>Food, facility rental, entertainment relating to conducting business - TMO3 required</t>
  </si>
  <si>
    <t>79H149</t>
  </si>
  <si>
    <t>Educational Training (Stipends)</t>
  </si>
  <si>
    <t>Training</t>
  </si>
  <si>
    <t>79H150</t>
  </si>
  <si>
    <t>Energy Expense Motor Vehicle/Air</t>
  </si>
  <si>
    <t>Gasoline</t>
  </si>
  <si>
    <t>79H152</t>
  </si>
  <si>
    <t>Subsistence</t>
  </si>
  <si>
    <t>Not Applicable</t>
  </si>
  <si>
    <t>79H153</t>
  </si>
  <si>
    <t>Energy Expense Utilities</t>
  </si>
  <si>
    <t>79H156</t>
  </si>
  <si>
    <t>Miscellaneous</t>
  </si>
  <si>
    <t>Doesn't fit any other category</t>
  </si>
  <si>
    <t>79H157</t>
  </si>
  <si>
    <t>Training And Development-In State</t>
  </si>
  <si>
    <t>79H158</t>
  </si>
  <si>
    <t>Training And Development-Out State</t>
  </si>
  <si>
    <t>79H159</t>
  </si>
  <si>
    <t>Postal</t>
  </si>
  <si>
    <t>Postage</t>
  </si>
  <si>
    <t>79H161</t>
  </si>
  <si>
    <t>Supplies-Computer</t>
  </si>
  <si>
    <t>Cables &amp; hardware under $5,000 each</t>
  </si>
  <si>
    <t>79H162</t>
  </si>
  <si>
    <t>Software License</t>
  </si>
  <si>
    <t>Computer software under $5,000 each</t>
  </si>
  <si>
    <t>79H163</t>
  </si>
  <si>
    <t>Computer Equipment</t>
  </si>
  <si>
    <t>Equipment</t>
  </si>
  <si>
    <t>79H164</t>
  </si>
  <si>
    <t>Office Equipment-Current Expense</t>
  </si>
  <si>
    <t>Printers, scanners, faxes, etc under $5,000 each</t>
  </si>
  <si>
    <t>79H165</t>
  </si>
  <si>
    <t>Attorney Legal Service Payments</t>
  </si>
  <si>
    <t>Non-state professional services</t>
  </si>
  <si>
    <t>79H167</t>
  </si>
  <si>
    <t>Miscellaneous Equipment Purchases</t>
  </si>
  <si>
    <t>79H168</t>
  </si>
  <si>
    <t>Activities</t>
  </si>
  <si>
    <t>79H178</t>
  </si>
  <si>
    <t>Bank Costs</t>
  </si>
  <si>
    <t>79H201</t>
  </si>
  <si>
    <t>Photocopies</t>
  </si>
  <si>
    <t>79H210</t>
  </si>
  <si>
    <t>Royalties</t>
  </si>
  <si>
    <t>79H239</t>
  </si>
  <si>
    <t>Treasurers Office Fees</t>
  </si>
  <si>
    <t>79H241</t>
  </si>
  <si>
    <t>Communication Equipment</t>
  </si>
  <si>
    <t>Asset greater than $5,000</t>
  </si>
  <si>
    <t>79H242</t>
  </si>
  <si>
    <t>Medical Equipment</t>
  </si>
  <si>
    <t>79H243</t>
  </si>
  <si>
    <t>Research And Educational Equipment</t>
  </si>
  <si>
    <t>79H244</t>
  </si>
  <si>
    <t>Household Equipment And Furnishing</t>
  </si>
  <si>
    <t>79H245</t>
  </si>
  <si>
    <t>Building Equipment</t>
  </si>
  <si>
    <t>79H246</t>
  </si>
  <si>
    <t>Vehicles</t>
  </si>
  <si>
    <t>79H248</t>
  </si>
  <si>
    <t>Books And Periodicals</t>
  </si>
  <si>
    <t>Books</t>
  </si>
  <si>
    <t>79H250</t>
  </si>
  <si>
    <t>79H251</t>
  </si>
  <si>
    <t>Office Repairs</t>
  </si>
  <si>
    <t>Office machinery repair</t>
  </si>
  <si>
    <t>79H252</t>
  </si>
  <si>
    <t>Communication Equipment Repairs</t>
  </si>
  <si>
    <t>79H253</t>
  </si>
  <si>
    <t>Resrch/Ed And Medical Equip Repair</t>
  </si>
  <si>
    <t>79H254</t>
  </si>
  <si>
    <t>Building/Household Equipment Repair</t>
  </si>
  <si>
    <t>Equipment normally located with a machine shop, custodial, kitchen etc repair</t>
  </si>
  <si>
    <t>79H255</t>
  </si>
  <si>
    <t>Routine Maintenance Of Buildings</t>
  </si>
  <si>
    <t>Inspections of life safety and increases the life of the building</t>
  </si>
  <si>
    <t>79H256</t>
  </si>
  <si>
    <t>Vehicle Repairs</t>
  </si>
  <si>
    <t>79H257</t>
  </si>
  <si>
    <t>Routine Maintenance Of Grounds</t>
  </si>
  <si>
    <t>79H259</t>
  </si>
  <si>
    <t>Other Repairs And Alterations</t>
  </si>
  <si>
    <t>79H261</t>
  </si>
  <si>
    <t>Land Improvements</t>
  </si>
  <si>
    <t>79H264</t>
  </si>
  <si>
    <t>Building Improvements</t>
  </si>
  <si>
    <t>79H265</t>
  </si>
  <si>
    <t>Building Purchases</t>
  </si>
  <si>
    <t>Building</t>
  </si>
  <si>
    <t>Funding</t>
  </si>
  <si>
    <t>Budget Manager</t>
  </si>
  <si>
    <t>Dr. D. Mosser</t>
  </si>
  <si>
    <t>Dr. P. Sharma</t>
  </si>
  <si>
    <t>J. Sayre</t>
  </si>
  <si>
    <t>J. Fike</t>
  </si>
  <si>
    <t>Dr. J. Loveless</t>
  </si>
  <si>
    <t>T. Marker</t>
  </si>
  <si>
    <t>T. Becker</t>
  </si>
  <si>
    <t>L. Soly</t>
  </si>
  <si>
    <t>D. Bennett</t>
  </si>
  <si>
    <t>I. Robinson</t>
  </si>
  <si>
    <t>C.J. Farnsworth</t>
  </si>
  <si>
    <t>A. Frey</t>
  </si>
  <si>
    <t>R. Spurlock</t>
  </si>
  <si>
    <t>A. Schrump</t>
  </si>
  <si>
    <t>S. Kappel</t>
  </si>
  <si>
    <t>T. Jenkins</t>
  </si>
  <si>
    <t>S. Wood</t>
  </si>
  <si>
    <t>C. Harbert</t>
  </si>
  <si>
    <t>C. Hippensteel</t>
  </si>
  <si>
    <t>B. Peterman</t>
  </si>
  <si>
    <t>C. Kefauer</t>
  </si>
  <si>
    <t>J. Keyser</t>
  </si>
  <si>
    <t>K. Patterson</t>
  </si>
  <si>
    <t>R. Yesenczki</t>
  </si>
  <si>
    <t>D. Barnhardt</t>
  </si>
  <si>
    <t>K. Mulhern</t>
  </si>
  <si>
    <t>C. Corbin</t>
  </si>
  <si>
    <t>Equal or Greater</t>
  </si>
  <si>
    <t>Less</t>
  </si>
  <si>
    <t>Cabinet Member</t>
  </si>
  <si>
    <t>CFO</t>
  </si>
  <si>
    <t>President</t>
  </si>
  <si>
    <t>BOG</t>
  </si>
  <si>
    <t>Shipping</t>
  </si>
  <si>
    <t>Date</t>
  </si>
  <si>
    <t>All purchases require the submission of a Purchase Requisition to the Business Office.  A Purchase Order will be generated and represent the authorization to make a purchase.
Review the 'Check List' to ensure all required supporting document is accompanying the Purchase Requisition.  All questions can be directed to Lyndsie Guzek.</t>
  </si>
  <si>
    <t>141 Main St.</t>
  </si>
  <si>
    <t>150 Park Ave.</t>
  </si>
  <si>
    <t>1704 Market St.</t>
  </si>
  <si>
    <t>Wheeling, WV 26003</t>
  </si>
  <si>
    <t>10-17th St.</t>
  </si>
  <si>
    <t>Education Center</t>
  </si>
  <si>
    <t>1535 Market St.</t>
  </si>
  <si>
    <t>Applied Technology Center</t>
  </si>
  <si>
    <t>Student Union</t>
  </si>
  <si>
    <t>New Martinsville, WV 26155</t>
  </si>
  <si>
    <t>Weirton, WV 26062</t>
  </si>
  <si>
    <t>B&amp;O - Business Office</t>
  </si>
  <si>
    <t>Facilities Garage</t>
  </si>
  <si>
    <t>South St.</t>
  </si>
  <si>
    <t>Eoff St.</t>
  </si>
  <si>
    <t>Industrial Technology Center</t>
  </si>
  <si>
    <t>Address</t>
  </si>
  <si>
    <t>New Martinsville Service Center</t>
  </si>
  <si>
    <t>Weirton - Service Center</t>
  </si>
  <si>
    <t>Location</t>
  </si>
  <si>
    <t>City_State_Zip</t>
  </si>
  <si>
    <t>Vendor:</t>
  </si>
  <si>
    <t>SHIP TO:</t>
  </si>
  <si>
    <t>Contact</t>
  </si>
  <si>
    <t xml:space="preserve">Phone </t>
  </si>
  <si>
    <t>Email</t>
  </si>
  <si>
    <t>Address Override</t>
  </si>
  <si>
    <t>City Override</t>
  </si>
  <si>
    <t>Contact Override</t>
  </si>
  <si>
    <t>Phone Override</t>
  </si>
  <si>
    <t>Email Override</t>
  </si>
  <si>
    <t>Later Development</t>
  </si>
  <si>
    <t>No Shipping</t>
  </si>
  <si>
    <t>Check List</t>
  </si>
  <si>
    <t>All yellow boxes are filled in</t>
  </si>
  <si>
    <t>Requestor (Can be the same as Budget Manager)</t>
  </si>
  <si>
    <t>Signature of requestor with date (It is valid to be the same as the Budget Manager)</t>
  </si>
  <si>
    <t>i.Completed with details of the event prior to occurring</t>
  </si>
  <si>
    <t>ii.Note - Attendee list is to accompany the invoice for payment</t>
  </si>
  <si>
    <t>i.WV AB-AR14 (WV OASIS Dues &amp; Memberships submitted annually) or</t>
  </si>
  <si>
    <t>i.The vendor has specific terms and conditions listed in their contract</t>
  </si>
  <si>
    <t>79H122-1</t>
  </si>
  <si>
    <t>79H122-2</t>
  </si>
  <si>
    <t>79H122-3</t>
  </si>
  <si>
    <t>79H122-4</t>
  </si>
  <si>
    <t>79H122-5</t>
  </si>
  <si>
    <t>79H148-3</t>
  </si>
  <si>
    <t>79H148-2</t>
  </si>
  <si>
    <t>79H148-1</t>
  </si>
  <si>
    <t>79H134-1</t>
  </si>
  <si>
    <t>79H134-2</t>
  </si>
  <si>
    <t>79H162-1</t>
  </si>
  <si>
    <t>79H162-2</t>
  </si>
  <si>
    <t xml:space="preserve">iii.Signed by the vendor and by WVNCC CFO or President. </t>
  </si>
  <si>
    <t>iv.Business Office - May require Attorney General review and/or place on file with State Auditor</t>
  </si>
  <si>
    <t>Hospitality Form (In this Workbook)</t>
  </si>
  <si>
    <t>Details:</t>
  </si>
  <si>
    <t>Unique Items</t>
  </si>
  <si>
    <t>Item Count</t>
  </si>
  <si>
    <t>Requisition Details:</t>
  </si>
  <si>
    <t>Purchase Requisition Check List</t>
  </si>
  <si>
    <t>Valid contract (generally supplied by vendor) with</t>
  </si>
  <si>
    <t>WV-96A, Agreement Addendum (on website) if:</t>
  </si>
  <si>
    <t xml:space="preserve">ii.A completed Purchase or Acquisition of Materials Form (on website) if the item was not pre-approved. </t>
  </si>
  <si>
    <t>i.Accompanied by Form WV-48 (on website) if for individual contractual services (i.e. in place of a vendor terms &amp; conditions) or</t>
  </si>
  <si>
    <t>1.  Complete a Purchase Requisition</t>
  </si>
  <si>
    <t>2.  Attach appropriate documentation</t>
  </si>
  <si>
    <t>3.  Acquire appropriate signatures</t>
  </si>
  <si>
    <t>4.  Submit Purchase Requisition to Business Office</t>
  </si>
  <si>
    <t>5.  Receive Purchase Order back from Business Office</t>
  </si>
  <si>
    <t>6.  Place order, or ask Business Office to place order</t>
  </si>
  <si>
    <t>Objective:</t>
  </si>
  <si>
    <t xml:space="preserve">A Purchase Requisition should be completed for EVERY purchase.  The Business Office will generate a Purchase Order that represents authorization to make the purchase.  </t>
  </si>
  <si>
    <t>Steps:</t>
  </si>
  <si>
    <t>1. Completing the Purchase Requisition</t>
  </si>
  <si>
    <t>Grant: Diversity</t>
  </si>
  <si>
    <t>Grant: Dual Enrollment</t>
  </si>
  <si>
    <t>Grant: Murray Energy Mining Maint.</t>
  </si>
  <si>
    <t>Grant: Prostart</t>
  </si>
  <si>
    <t>Grant: Welding Tech Sustainability</t>
  </si>
  <si>
    <t>Grant: Tech Program Development</t>
  </si>
  <si>
    <t>Grant: Student Tracking</t>
  </si>
  <si>
    <t>Grant: Welding Tech TPD Sustainability</t>
  </si>
  <si>
    <t>Grant: Jobs and Hope - WV</t>
  </si>
  <si>
    <t>Grant: Weirton Welding Facility</t>
  </si>
  <si>
    <t>Grant: Medical Lab Technician</t>
  </si>
  <si>
    <t>Grant: Perkins</t>
  </si>
  <si>
    <t>i. Enter the Department or Grant number from drop down menu.  All depts &amp; grants are on the 'Depts' tab.</t>
  </si>
  <si>
    <t>ii. Fund Code; 2600 for General, 2700 for Workforce / Communinity Ed, 2800 for capital, 3100 for grant.</t>
  </si>
  <si>
    <t>iii. Line Item: The line items are defined in the budget, listed on the 'Line Items' tab or contact the Business Office for assistance</t>
  </si>
  <si>
    <t>iv. Use drop down to pick a delivery location.  No Shipping is a valid entry.</t>
  </si>
  <si>
    <t xml:space="preserve">v. Enter the vendor information, including contact information, being mindful of vendor consistency. </t>
  </si>
  <si>
    <t>vi. Enter the items to be purchased.  Item # refers to the vendors identification scheme.  Unit price and quantity will automatically create the extended price.</t>
  </si>
  <si>
    <t>IN DOUBT - Contact the Business Office for Assistance.</t>
  </si>
  <si>
    <t>2. Attach appropriate documentation</t>
  </si>
  <si>
    <t>i. The needed documents can be found in the policy or the 'Check List' customized for each type of purchase and dollar value threshold.</t>
  </si>
  <si>
    <t xml:space="preserve">3.  Obtain appropriate signatures </t>
  </si>
  <si>
    <t>i. The Requisition will identify the needed signatures.,</t>
  </si>
  <si>
    <t>4. Submit to the Business Office for creation of Purchase Order</t>
  </si>
  <si>
    <t>5.  A Purchase Order will be sent back to the purchaser.  This is the indication that it is time to make a purchase.</t>
  </si>
  <si>
    <t>ii. It is recommended that contractual services be coordinated through the Business Office as the process is more complicated than others.</t>
  </si>
  <si>
    <t>6.  Place the order, asking the vendor to reference the PO Number of their shipping / inventory forms.</t>
  </si>
  <si>
    <t>i. OR coordinate with the Business Office to make the purchase if you are not a p-card holder.</t>
  </si>
  <si>
    <t>Purchasing Process Instructions</t>
  </si>
  <si>
    <t>Feedback:</t>
  </si>
  <si>
    <t xml:space="preserve">If you see missing information or have a suggestion for ease of use, please let us know.  </t>
  </si>
  <si>
    <t>Office / Classroom Refresh (No Capital)</t>
  </si>
  <si>
    <t>C028</t>
  </si>
  <si>
    <t>China Replacement</t>
  </si>
  <si>
    <t>C027</t>
  </si>
  <si>
    <t>Pots &amp; Pans</t>
  </si>
  <si>
    <t>C026</t>
  </si>
  <si>
    <t>CARTS Advanced Hood Controls</t>
  </si>
  <si>
    <t>C025</t>
  </si>
  <si>
    <t>CARTS Dining Room Pressurization</t>
  </si>
  <si>
    <t>C024</t>
  </si>
  <si>
    <t>EC Water Heaters</t>
  </si>
  <si>
    <t>C023</t>
  </si>
  <si>
    <t>B&amp;O Boiler Reconfiguration</t>
  </si>
  <si>
    <t>C022</t>
  </si>
  <si>
    <t>B&amp;O Exterior Rehab</t>
  </si>
  <si>
    <t>C021</t>
  </si>
  <si>
    <t>LED Lighting</t>
  </si>
  <si>
    <t>C020</t>
  </si>
  <si>
    <t>Surg Tech Equipment</t>
  </si>
  <si>
    <t>C019</t>
  </si>
  <si>
    <t>Digitial Radiographic Equipment</t>
  </si>
  <si>
    <t>C018</t>
  </si>
  <si>
    <t>Makerspace Safety</t>
  </si>
  <si>
    <t>C017</t>
  </si>
  <si>
    <t>New Martinsville Student Lounge</t>
  </si>
  <si>
    <t>C016</t>
  </si>
  <si>
    <t>Weirton Library</t>
  </si>
  <si>
    <t>C015</t>
  </si>
  <si>
    <t>History Display Area</t>
  </si>
  <si>
    <t>C014</t>
  </si>
  <si>
    <t>Facilities Van</t>
  </si>
  <si>
    <t>C013</t>
  </si>
  <si>
    <t>EC Student Lounges</t>
  </si>
  <si>
    <t>C012</t>
  </si>
  <si>
    <t>Weirton Window in Student Area</t>
  </si>
  <si>
    <t>C011</t>
  </si>
  <si>
    <t>IT Server room Improvments</t>
  </si>
  <si>
    <t>C010</t>
  </si>
  <si>
    <t>Tri Campus Battery Backups</t>
  </si>
  <si>
    <t>C009</t>
  </si>
  <si>
    <t>Landscaping</t>
  </si>
  <si>
    <t>M008</t>
  </si>
  <si>
    <t>Petroleum Technologies</t>
  </si>
  <si>
    <t>P008</t>
  </si>
  <si>
    <t>Podium Refresh</t>
  </si>
  <si>
    <t>C008</t>
  </si>
  <si>
    <t>Electrical Repair</t>
  </si>
  <si>
    <t>M007</t>
  </si>
  <si>
    <t>Industrial Maintenance Technology</t>
  </si>
  <si>
    <t>P007</t>
  </si>
  <si>
    <t>Network 1/5 refresh</t>
  </si>
  <si>
    <t>C007</t>
  </si>
  <si>
    <t>Concrete / Asphalt Repair</t>
  </si>
  <si>
    <t>M006</t>
  </si>
  <si>
    <t>Welding</t>
  </si>
  <si>
    <t>P006</t>
  </si>
  <si>
    <t>1/5 PC replacment</t>
  </si>
  <si>
    <t>C006</t>
  </si>
  <si>
    <t>Plumbing Repairs</t>
  </si>
  <si>
    <t>M005</t>
  </si>
  <si>
    <t>HVAC</t>
  </si>
  <si>
    <t>P005</t>
  </si>
  <si>
    <t>B&amp;O First Floor Remodel</t>
  </si>
  <si>
    <t>C005</t>
  </si>
  <si>
    <t>Roof Repairs</t>
  </si>
  <si>
    <t>M004</t>
  </si>
  <si>
    <t>Medical Assisting</t>
  </si>
  <si>
    <t>P004</t>
  </si>
  <si>
    <t>B&amp;O Rehab</t>
  </si>
  <si>
    <t>C004</t>
  </si>
  <si>
    <t>HVAC Repairs</t>
  </si>
  <si>
    <t>M003</t>
  </si>
  <si>
    <t>Surgical Technology</t>
  </si>
  <si>
    <t>P003</t>
  </si>
  <si>
    <t>C003</t>
  </si>
  <si>
    <t>Unbudgeted One-Time Expense</t>
  </si>
  <si>
    <t>M002</t>
  </si>
  <si>
    <t>Open House</t>
  </si>
  <si>
    <t>A002</t>
  </si>
  <si>
    <t>Health Information Technology</t>
  </si>
  <si>
    <t>P002</t>
  </si>
  <si>
    <t>HVAC Controls</t>
  </si>
  <si>
    <t>C002</t>
  </si>
  <si>
    <t>Unbudgeted Annual Expesnes</t>
  </si>
  <si>
    <t>M001</t>
  </si>
  <si>
    <t>Graduation</t>
  </si>
  <si>
    <t>A001</t>
  </si>
  <si>
    <t>Radiography</t>
  </si>
  <si>
    <t>P001</t>
  </si>
  <si>
    <t>Parking Lots</t>
  </si>
  <si>
    <t>C001</t>
  </si>
  <si>
    <t>FTMACTV</t>
  </si>
  <si>
    <t>Cross Despartment Activity</t>
  </si>
  <si>
    <t>Program Assessments</t>
  </si>
  <si>
    <t>Capital Projects FY 21</t>
  </si>
  <si>
    <t>Activity Field Definitions</t>
  </si>
  <si>
    <t>Capital</t>
  </si>
  <si>
    <t>Detail</t>
  </si>
  <si>
    <t>ii. Sending the electonic copy of the Purchase Requisition will speed the process</t>
  </si>
  <si>
    <t>i. Send requisition and supporting document to purhcasing agent</t>
  </si>
  <si>
    <t>iii. Requisitions will be processed at normal twice per week.   Turn-around time is about 3 days</t>
  </si>
  <si>
    <t>New Grant 11</t>
  </si>
  <si>
    <t>New Grant 13</t>
  </si>
  <si>
    <t>New Grant 14</t>
  </si>
  <si>
    <t>New Grant 15</t>
  </si>
  <si>
    <t>New Grant 16</t>
  </si>
  <si>
    <t>New Grant 17</t>
  </si>
  <si>
    <t>New Grant 18</t>
  </si>
  <si>
    <t>New Grant 19</t>
  </si>
  <si>
    <t>New Grant 20</t>
  </si>
  <si>
    <t>New Grant 21</t>
  </si>
  <si>
    <t>New Grant 22</t>
  </si>
  <si>
    <t>New Grant 23</t>
  </si>
  <si>
    <t>New Grant 24</t>
  </si>
  <si>
    <t>New Grant 25</t>
  </si>
  <si>
    <t>New Grant 26</t>
  </si>
  <si>
    <t>NA</t>
  </si>
  <si>
    <t xml:space="preserve">Perkins Grant </t>
  </si>
  <si>
    <t>R. Brak</t>
  </si>
  <si>
    <t>P. Klein</t>
  </si>
  <si>
    <t>J. Lantz</t>
  </si>
  <si>
    <t xml:space="preserve">CARES Act Funds </t>
  </si>
  <si>
    <t>79H122-6</t>
  </si>
  <si>
    <t xml:space="preserve">ii. Accompanied by Form WV Purchasing Affidavit - http://www.state.wv.us/admin/purchase/vrc/pAffidavit.pdf </t>
  </si>
  <si>
    <r>
      <t xml:space="preserve">iii.Accompanied by form WV-96, Agreement Addendum (on website) </t>
    </r>
    <r>
      <rPr>
        <b/>
        <u/>
        <sz val="12"/>
        <rFont val="Times New Roman"/>
        <family val="1"/>
      </rPr>
      <t>if</t>
    </r>
    <r>
      <rPr>
        <sz val="12"/>
        <rFont val="Times New Roman"/>
        <family val="1"/>
      </rPr>
      <t xml:space="preserve"> the vendor has specific terms and conditions listed in their contract.</t>
    </r>
  </si>
  <si>
    <t>Computer Equipment (Asset)</t>
  </si>
  <si>
    <t>6 16th St.</t>
  </si>
  <si>
    <t xml:space="preserve">Grant: HVAC Statewide Leadership Grant </t>
  </si>
  <si>
    <t>A003</t>
  </si>
  <si>
    <t>Grant: Technocap - Learn and Earn</t>
  </si>
  <si>
    <t>Grant: Bidell Gas - Welder Combo Apprentic</t>
  </si>
  <si>
    <t>Grant: Murray Energy Mining Maint. L&amp;E</t>
  </si>
  <si>
    <t>Grant: CC of Beaver County Marketing Grant</t>
  </si>
  <si>
    <t xml:space="preserve">Grant: TechSmith Grant </t>
  </si>
  <si>
    <t>Grant: Opioid Impacted Family Support</t>
  </si>
  <si>
    <t xml:space="preserve">K. Herrington </t>
  </si>
  <si>
    <t>Grant: Apprenticeships in Motion Grant</t>
  </si>
  <si>
    <t>Grant: CDL Program Grant</t>
  </si>
  <si>
    <t>Grant: Advising Statewide Leadership Grant</t>
  </si>
  <si>
    <t>J. Labriola</t>
  </si>
  <si>
    <t xml:space="preserve">Patient Care Technician </t>
  </si>
  <si>
    <t>P009</t>
  </si>
  <si>
    <t>Patient Care Technician</t>
  </si>
  <si>
    <t xml:space="preserve">WVNCC Assessment </t>
  </si>
  <si>
    <t>D. Cresap</t>
  </si>
  <si>
    <t xml:space="preserve">Recruitment </t>
  </si>
  <si>
    <t>A004</t>
  </si>
  <si>
    <t>Anatomage Room</t>
  </si>
  <si>
    <t>C029</t>
  </si>
  <si>
    <t xml:space="preserve">Business Office Place Order </t>
  </si>
  <si>
    <t xml:space="preserve">Yes </t>
  </si>
  <si>
    <t>No</t>
  </si>
  <si>
    <t xml:space="preserve">D. Clausell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</si>
</sst>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F800]dddd\,\ mmmm\ dd\,\ yyyy"/>
    <numFmt numFmtId="165" formatCode="_(&quot;$&quot;* #,##0_);_(&quot;$&quot;* \(#,##0\);_(&quot;$&quot;* &quot;-&quot;??_);_(@_)"/>
    <numFmt numFmtId="166" formatCode="_(* #,##0_);_(* \(#,##0\);_(* &quot;-&quot;??_);_(@_)"/>
  </numFmts>
  <fonts count="46">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b/>
      <sz val="20"/>
      <color theme="1"/>
      <name val="Times New Roman"/>
      <family val="1"/>
    </font>
    <font>
      <b/>
      <sz val="10"/>
      <color theme="1"/>
      <name val="Times New Roman"/>
      <family val="1"/>
    </font>
    <font>
      <sz val="10"/>
      <color rgb="FF000000"/>
      <name val="Times New Roman"/>
      <family val="1"/>
    </font>
    <font>
      <sz val="8"/>
      <name val="Arial"/>
      <family val="34"/>
    </font>
    <font>
      <b/>
      <sz val="10"/>
      <name val="Arial"/>
      <family val="34"/>
    </font>
    <font>
      <sz val="9"/>
      <name val="Arial"/>
      <family val="34"/>
    </font>
    <font>
      <i/>
      <sz val="9"/>
      <name val="Arial"/>
      <family val="34"/>
    </font>
    <font>
      <sz val="11"/>
      <name val="Arial"/>
      <family val="34"/>
    </font>
    <font>
      <i/>
      <sz val="6"/>
      <color rgb="FF231F20"/>
      <name val="Arial"/>
      <family val="34"/>
    </font>
    <font>
      <sz val="11"/>
      <color rgb="FF231F20"/>
      <name val="Arial"/>
      <family val="34"/>
    </font>
    <font>
      <u/>
      <sz val="11"/>
      <color rgb="FF231F20"/>
      <name val="Arial"/>
      <family val="34"/>
    </font>
    <font>
      <b/>
      <sz val="11"/>
      <color rgb="FF231F20"/>
      <name val="Arial"/>
      <family val="34"/>
    </font>
    <font>
      <b/>
      <i/>
      <sz val="9"/>
      <color rgb="FF231F20"/>
      <name val="Arial"/>
      <family val="34"/>
    </font>
    <font>
      <sz val="10"/>
      <color rgb="FF231F20"/>
      <name val="Arial"/>
      <family val="34"/>
    </font>
    <font>
      <sz val="10"/>
      <color rgb="FF000000"/>
      <name val="Times New Roman"/>
      <family val="34"/>
      <charset val="204"/>
    </font>
    <font>
      <u/>
      <sz val="10"/>
      <color rgb="FF231F20"/>
      <name val="Arial"/>
      <family val="34"/>
    </font>
    <font>
      <sz val="11"/>
      <color rgb="FF231F20"/>
      <name val="Wingdings"/>
      <family val="2"/>
    </font>
    <font>
      <sz val="11"/>
      <color rgb="FF231F20"/>
      <name val="Times New Roman"/>
      <family val="18"/>
    </font>
    <font>
      <sz val="9"/>
      <color rgb="FF231F20"/>
      <name val="Arial"/>
      <family val="34"/>
    </font>
    <font>
      <b/>
      <sz val="9"/>
      <color rgb="FF231F20"/>
      <name val="Arial"/>
      <family val="34"/>
    </font>
    <font>
      <sz val="8"/>
      <color rgb="FF231F20"/>
      <name val="Arial"/>
      <family val="34"/>
    </font>
    <font>
      <b/>
      <sz val="22"/>
      <color rgb="FF231F20"/>
      <name val="Arial Black"/>
      <family val="34"/>
    </font>
    <font>
      <b/>
      <sz val="24"/>
      <color theme="1"/>
      <name val="Times New Roman"/>
      <family val="1"/>
    </font>
    <font>
      <b/>
      <sz val="36"/>
      <color theme="1"/>
      <name val="Times New Roman"/>
      <family val="1"/>
    </font>
    <font>
      <sz val="14"/>
      <color theme="1"/>
      <name val="Times New Roman"/>
      <family val="1"/>
    </font>
    <font>
      <sz val="11"/>
      <color theme="1"/>
      <name val="Times New Roman"/>
      <family val="2"/>
    </font>
    <font>
      <b/>
      <sz val="11"/>
      <name val="Times New Roman"/>
      <family val="1"/>
    </font>
    <font>
      <sz val="12"/>
      <color theme="1"/>
      <name val="Times New Roman"/>
      <family val="1"/>
    </font>
    <font>
      <sz val="12"/>
      <name val="Times New Roman"/>
      <family val="1"/>
    </font>
    <font>
      <b/>
      <sz val="16"/>
      <color theme="1"/>
      <name val="Times New Roman"/>
      <family val="1"/>
    </font>
    <font>
      <sz val="12"/>
      <color theme="9" tint="-0.499984740745262"/>
      <name val="Times New Roman"/>
      <family val="1"/>
    </font>
    <font>
      <sz val="12"/>
      <color rgb="FFFF0000"/>
      <name val="Times New Roman"/>
      <family val="1"/>
    </font>
    <font>
      <strike/>
      <sz val="12"/>
      <color theme="1"/>
      <name val="Times New Roman"/>
      <family val="1"/>
    </font>
    <font>
      <sz val="9"/>
      <color theme="1"/>
      <name val="Times New Roman"/>
      <family val="1"/>
    </font>
    <font>
      <b/>
      <sz val="12"/>
      <color theme="1"/>
      <name val="Times New Roman"/>
      <family val="1"/>
    </font>
    <font>
      <b/>
      <i/>
      <sz val="12"/>
      <color theme="1"/>
      <name val="Times New Roman"/>
      <family val="1"/>
    </font>
    <font>
      <b/>
      <sz val="9"/>
      <color theme="1"/>
      <name val="Times New Roman"/>
      <family val="1"/>
    </font>
    <font>
      <i/>
      <sz val="9"/>
      <color theme="0" tint="-0.34998626667073579"/>
      <name val="Times New Roman"/>
      <family val="1"/>
    </font>
    <font>
      <i/>
      <sz val="11"/>
      <color theme="0" tint="-0.34998626667073579"/>
      <name val="Times New Roman"/>
      <family val="1"/>
    </font>
    <font>
      <b/>
      <u/>
      <sz val="12"/>
      <name val="Times New Roman"/>
      <family val="1"/>
    </font>
    <font>
      <sz val="10"/>
      <color theme="1"/>
      <name val="Times New Roman"/>
      <family val="1"/>
    </font>
    <font>
      <sz val="11"/>
      <color theme="0" tint="-0.34998626667073579"/>
      <name val="Times New Roman"/>
      <family val="1"/>
    </font>
  </fonts>
  <fills count="4">
    <fill>
      <patternFill patternType="none"/>
    </fill>
    <fill>
      <patternFill patternType="gray125"/>
    </fill>
    <fill>
      <patternFill patternType="solid">
        <fgColor rgb="FFFFFFFF"/>
      </patternFill>
    </fill>
    <fill>
      <patternFill patternType="solid">
        <fgColor theme="1"/>
        <bgColor indexed="64"/>
      </patternFill>
    </fill>
  </fills>
  <borders count="28">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dotted">
        <color auto="1"/>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tted">
        <color auto="1"/>
      </bottom>
      <diagonal/>
    </border>
    <border>
      <left/>
      <right style="medium">
        <color indexed="64"/>
      </right>
      <top/>
      <bottom style="dotted">
        <color auto="1"/>
      </bottom>
      <diagonal/>
    </border>
    <border>
      <left/>
      <right style="medium">
        <color indexed="64"/>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xf numFmtId="164" fontId="29" fillId="0" borderId="0"/>
    <xf numFmtId="0" fontId="1" fillId="0" borderId="0"/>
    <xf numFmtId="0" fontId="1" fillId="0" borderId="0"/>
  </cellStyleXfs>
  <cellXfs count="202">
    <xf numFmtId="0" fontId="0" fillId="0" borderId="0" xfId="0"/>
    <xf numFmtId="0" fontId="2" fillId="0" borderId="0" xfId="0" applyFont="1"/>
    <xf numFmtId="0" fontId="2" fillId="0" borderId="0" xfId="0" applyFont="1" applyAlignment="1">
      <alignment horizontal="center"/>
    </xf>
    <xf numFmtId="0" fontId="2" fillId="0" borderId="0" xfId="0" applyFont="1" applyAlignment="1"/>
    <xf numFmtId="0" fontId="2" fillId="0" borderId="0" xfId="0" applyFont="1" applyBorder="1"/>
    <xf numFmtId="0" fontId="2" fillId="0" borderId="0" xfId="0" applyFont="1" applyBorder="1" applyAlignment="1"/>
    <xf numFmtId="0" fontId="3" fillId="0" borderId="0" xfId="0" applyFont="1"/>
    <xf numFmtId="0" fontId="2" fillId="0" borderId="0" xfId="0" applyFont="1" applyAlignment="1">
      <alignment horizontal="left"/>
    </xf>
    <xf numFmtId="0" fontId="6" fillId="2" borderId="0" xfId="3" applyFill="1" applyBorder="1" applyAlignment="1">
      <alignment horizontal="left" vertical="top"/>
    </xf>
    <xf numFmtId="0" fontId="6" fillId="2" borderId="0" xfId="3" applyFill="1" applyBorder="1" applyAlignment="1">
      <alignment horizontal="center" vertical="top"/>
    </xf>
    <xf numFmtId="0" fontId="6" fillId="2" borderId="12" xfId="3" applyFill="1" applyBorder="1" applyAlignment="1">
      <alignment horizontal="left" vertical="top" wrapText="1"/>
    </xf>
    <xf numFmtId="0" fontId="9" fillId="2" borderId="0" xfId="3" applyFont="1" applyFill="1" applyBorder="1" applyAlignment="1">
      <alignment horizontal="left" vertical="top"/>
    </xf>
    <xf numFmtId="0" fontId="17" fillId="2" borderId="0" xfId="3" applyFont="1" applyFill="1" applyBorder="1" applyAlignment="1">
      <alignment horizontal="left" vertical="top"/>
    </xf>
    <xf numFmtId="0" fontId="18" fillId="2" borderId="0" xfId="3" applyFont="1" applyFill="1" applyBorder="1" applyAlignment="1">
      <alignment horizontal="left" vertical="top"/>
    </xf>
    <xf numFmtId="0" fontId="13" fillId="2" borderId="0" xfId="3" applyFont="1" applyFill="1" applyBorder="1" applyAlignment="1">
      <alignment horizontal="left" vertical="top"/>
    </xf>
    <xf numFmtId="0" fontId="25" fillId="2" borderId="0" xfId="3" applyFont="1" applyFill="1" applyBorder="1" applyAlignment="1">
      <alignment horizontal="left" vertical="top"/>
    </xf>
    <xf numFmtId="0" fontId="2" fillId="0" borderId="0" xfId="0" applyFont="1" applyAlignment="1">
      <alignment horizontal="left"/>
    </xf>
    <xf numFmtId="0" fontId="2" fillId="0" borderId="0" xfId="0" applyFont="1" applyBorder="1" applyAlignment="1">
      <alignment horizontal="left"/>
    </xf>
    <xf numFmtId="0" fontId="2" fillId="0" borderId="0" xfId="0" applyFont="1" applyAlignment="1">
      <alignment horizontal="center"/>
    </xf>
    <xf numFmtId="0" fontId="3" fillId="0" borderId="1" xfId="4" applyNumberFormat="1" applyFont="1" applyBorder="1" applyAlignment="1">
      <alignment horizontal="center"/>
    </xf>
    <xf numFmtId="164" fontId="3" fillId="0" borderId="1" xfId="4" applyFont="1" applyBorder="1"/>
    <xf numFmtId="164" fontId="29" fillId="0" borderId="0" xfId="4"/>
    <xf numFmtId="0" fontId="29" fillId="0" borderId="0" xfId="4" applyNumberFormat="1" applyBorder="1" applyAlignment="1">
      <alignment horizontal="center"/>
    </xf>
    <xf numFmtId="164" fontId="29" fillId="0" borderId="0" xfId="4" applyBorder="1"/>
    <xf numFmtId="0" fontId="29" fillId="0" borderId="11" xfId="4" applyNumberFormat="1" applyBorder="1" applyAlignment="1">
      <alignment horizontal="center"/>
    </xf>
    <xf numFmtId="164" fontId="29" fillId="0" borderId="11" xfId="4" applyBorder="1"/>
    <xf numFmtId="0" fontId="29" fillId="0" borderId="16" xfId="4" applyNumberFormat="1" applyBorder="1" applyAlignment="1">
      <alignment horizontal="center"/>
    </xf>
    <xf numFmtId="164" fontId="29" fillId="0" borderId="16" xfId="4" applyBorder="1"/>
    <xf numFmtId="164" fontId="29" fillId="0" borderId="0" xfId="4" applyFont="1" applyBorder="1"/>
    <xf numFmtId="0" fontId="29" fillId="0" borderId="0" xfId="4" applyNumberFormat="1" applyAlignment="1">
      <alignment horizontal="center"/>
    </xf>
    <xf numFmtId="164" fontId="3" fillId="0" borderId="0" xfId="4" applyFont="1"/>
    <xf numFmtId="0" fontId="3" fillId="0" borderId="0" xfId="4" applyNumberFormat="1" applyFont="1" applyAlignment="1">
      <alignment horizontal="center"/>
    </xf>
    <xf numFmtId="0" fontId="29" fillId="0" borderId="0" xfId="4" quotePrefix="1" applyNumberFormat="1" applyAlignment="1">
      <alignment horizontal="center"/>
    </xf>
    <xf numFmtId="0" fontId="31" fillId="0" borderId="0" xfId="6" applyFont="1"/>
    <xf numFmtId="0" fontId="31" fillId="0" borderId="1" xfId="6" applyFont="1" applyBorder="1" applyAlignment="1">
      <alignment horizontal="center"/>
    </xf>
    <xf numFmtId="0" fontId="31" fillId="0" borderId="1" xfId="6" applyFont="1" applyBorder="1"/>
    <xf numFmtId="0" fontId="31" fillId="0" borderId="0" xfId="6" applyFont="1" applyBorder="1"/>
    <xf numFmtId="0" fontId="34" fillId="0" borderId="0" xfId="6" applyFont="1" applyBorder="1" applyAlignment="1">
      <alignment horizontal="center"/>
    </xf>
    <xf numFmtId="0" fontId="34" fillId="0" borderId="0" xfId="6" applyFont="1" applyBorder="1"/>
    <xf numFmtId="0" fontId="34" fillId="0" borderId="11" xfId="6" applyFont="1" applyBorder="1" applyAlignment="1">
      <alignment horizontal="center"/>
    </xf>
    <xf numFmtId="0" fontId="34" fillId="0" borderId="11" xfId="6" applyFont="1" applyBorder="1"/>
    <xf numFmtId="0" fontId="34" fillId="0" borderId="16" xfId="6" applyFont="1" applyBorder="1" applyAlignment="1">
      <alignment horizontal="center"/>
    </xf>
    <xf numFmtId="0" fontId="34" fillId="0" borderId="16" xfId="6" applyFont="1" applyBorder="1"/>
    <xf numFmtId="0" fontId="31" fillId="0" borderId="0" xfId="6" applyFont="1" applyAlignment="1">
      <alignment horizontal="center"/>
    </xf>
    <xf numFmtId="0" fontId="31" fillId="0" borderId="0" xfId="6" applyFont="1" applyBorder="1" applyAlignment="1">
      <alignment horizontal="center"/>
    </xf>
    <xf numFmtId="0" fontId="31" fillId="0" borderId="11" xfId="6" applyFont="1" applyBorder="1" applyAlignment="1">
      <alignment horizontal="center"/>
    </xf>
    <xf numFmtId="0" fontId="31" fillId="0" borderId="11" xfId="6" applyFont="1" applyBorder="1"/>
    <xf numFmtId="0" fontId="31" fillId="0" borderId="16" xfId="6" applyFont="1" applyBorder="1" applyAlignment="1">
      <alignment horizontal="center"/>
    </xf>
    <xf numFmtId="0" fontId="31" fillId="0" borderId="16" xfId="6" applyFont="1" applyBorder="1"/>
    <xf numFmtId="0" fontId="31" fillId="0" borderId="17" xfId="6" applyFont="1" applyBorder="1" applyAlignment="1">
      <alignment horizontal="center"/>
    </xf>
    <xf numFmtId="0" fontId="31" fillId="0" borderId="17" xfId="6" applyFont="1" applyBorder="1"/>
    <xf numFmtId="0" fontId="36" fillId="0" borderId="0" xfId="6" applyFont="1" applyAlignment="1">
      <alignment horizontal="center"/>
    </xf>
    <xf numFmtId="0" fontId="36" fillId="0" borderId="0" xfId="6" applyFont="1"/>
    <xf numFmtId="0" fontId="36" fillId="0" borderId="0" xfId="6" applyFont="1" applyBorder="1" applyAlignment="1">
      <alignment horizontal="center"/>
    </xf>
    <xf numFmtId="0" fontId="36" fillId="0" borderId="0" xfId="6" applyFont="1" applyBorder="1"/>
    <xf numFmtId="0" fontId="0" fillId="0" borderId="0" xfId="0" quotePrefix="1"/>
    <xf numFmtId="165" fontId="0" fillId="0" borderId="0" xfId="2" applyNumberFormat="1" applyFont="1"/>
    <xf numFmtId="0" fontId="31" fillId="0" borderId="0" xfId="0" applyFont="1"/>
    <xf numFmtId="0" fontId="31" fillId="0" borderId="0" xfId="0" applyFont="1" applyBorder="1"/>
    <xf numFmtId="0" fontId="31" fillId="0" borderId="18" xfId="0" applyFont="1" applyBorder="1"/>
    <xf numFmtId="0" fontId="31" fillId="0" borderId="0" xfId="0" applyFont="1" applyAlignment="1">
      <alignment horizontal="left" indent="2"/>
    </xf>
    <xf numFmtId="0" fontId="31" fillId="0" borderId="0" xfId="0" applyFont="1" applyAlignment="1">
      <alignment horizontal="left" indent="3"/>
    </xf>
    <xf numFmtId="0" fontId="32" fillId="0" borderId="0" xfId="0" applyFont="1"/>
    <xf numFmtId="166" fontId="31" fillId="0" borderId="0" xfId="1" applyNumberFormat="1" applyFont="1"/>
    <xf numFmtId="0" fontId="38" fillId="0" borderId="0" xfId="0" applyFont="1"/>
    <xf numFmtId="165" fontId="31" fillId="0" borderId="0" xfId="0" applyNumberFormat="1" applyFont="1"/>
    <xf numFmtId="0" fontId="2" fillId="0" borderId="0" xfId="0" applyFont="1" applyAlignment="1">
      <alignment vertical="top"/>
    </xf>
    <xf numFmtId="0" fontId="2" fillId="0" borderId="0" xfId="0" applyFont="1" applyAlignment="1">
      <alignment horizontal="left" wrapText="1" indent="1"/>
    </xf>
    <xf numFmtId="0" fontId="2" fillId="0" borderId="0" xfId="0" applyFont="1" applyFill="1" applyBorder="1"/>
    <xf numFmtId="0" fontId="2" fillId="0" borderId="0" xfId="0" applyFont="1" applyFill="1" applyBorder="1" applyAlignment="1">
      <alignment horizontal="left"/>
    </xf>
    <xf numFmtId="166" fontId="44" fillId="0" borderId="11" xfId="1" applyNumberFormat="1" applyFont="1" applyFill="1" applyBorder="1" applyAlignment="1">
      <alignment horizontal="left"/>
    </xf>
    <xf numFmtId="0" fontId="2" fillId="0" borderId="11" xfId="0" applyFont="1" applyFill="1" applyBorder="1" applyAlignment="1">
      <alignment horizontal="left"/>
    </xf>
    <xf numFmtId="166" fontId="44" fillId="0" borderId="0" xfId="1" applyNumberFormat="1" applyFont="1" applyFill="1" applyBorder="1" applyAlignment="1">
      <alignment horizontal="left"/>
    </xf>
    <xf numFmtId="166" fontId="44" fillId="0" borderId="16" xfId="1" applyNumberFormat="1" applyFont="1" applyFill="1" applyBorder="1" applyAlignment="1">
      <alignment horizontal="left"/>
    </xf>
    <xf numFmtId="0" fontId="2" fillId="0" borderId="16" xfId="0" applyFont="1" applyBorder="1" applyAlignment="1">
      <alignment horizontal="left"/>
    </xf>
    <xf numFmtId="0" fontId="2" fillId="0" borderId="11" xfId="0" applyFont="1" applyFill="1" applyBorder="1"/>
    <xf numFmtId="0" fontId="2" fillId="0" borderId="16" xfId="0" applyFont="1" applyBorder="1"/>
    <xf numFmtId="0" fontId="3" fillId="0" borderId="1" xfId="0" applyFont="1" applyFill="1" applyBorder="1" applyAlignment="1">
      <alignment horizontal="center"/>
    </xf>
    <xf numFmtId="0" fontId="3" fillId="0" borderId="1" xfId="0" applyFont="1" applyBorder="1" applyAlignment="1">
      <alignment horizontal="center"/>
    </xf>
    <xf numFmtId="10" fontId="34" fillId="0" borderId="0" xfId="6" applyNumberFormat="1" applyFont="1" applyBorder="1" applyAlignment="1">
      <alignment horizontal="left"/>
    </xf>
    <xf numFmtId="0" fontId="35" fillId="0" borderId="16" xfId="6" applyFont="1" applyBorder="1"/>
    <xf numFmtId="0" fontId="2" fillId="0" borderId="0" xfId="0" applyFont="1" applyBorder="1" applyAlignment="1">
      <alignment horizontal="left"/>
    </xf>
    <xf numFmtId="164" fontId="29" fillId="0" borderId="16" xfId="4" applyFont="1" applyBorder="1"/>
    <xf numFmtId="164" fontId="29" fillId="0" borderId="11" xfId="4" applyFont="1" applyBorder="1"/>
    <xf numFmtId="0" fontId="31" fillId="0" borderId="0" xfId="0" applyFont="1" applyAlignment="1">
      <alignment horizontal="left"/>
    </xf>
    <xf numFmtId="44" fontId="2" fillId="0" borderId="0" xfId="2" applyFont="1" applyBorder="1" applyAlignment="1" applyProtection="1">
      <alignment horizontal="center"/>
      <protection locked="0"/>
    </xf>
    <xf numFmtId="0" fontId="2" fillId="0" borderId="0" xfId="0" applyFont="1" applyProtection="1">
      <protection locked="0"/>
    </xf>
    <xf numFmtId="0" fontId="3" fillId="0" borderId="0" xfId="0" applyFont="1" applyProtection="1">
      <protection locked="0"/>
    </xf>
    <xf numFmtId="0" fontId="2" fillId="0" borderId="0" xfId="0" applyFont="1" applyAlignment="1" applyProtection="1">
      <alignment horizontal="left"/>
      <protection locked="0"/>
    </xf>
    <xf numFmtId="0" fontId="2" fillId="0" borderId="0" xfId="0" applyFont="1" applyAlignment="1" applyProtection="1">
      <protection locked="0"/>
    </xf>
    <xf numFmtId="0" fontId="2" fillId="0" borderId="0" xfId="0" applyFont="1" applyBorder="1" applyProtection="1">
      <protection locked="0"/>
    </xf>
    <xf numFmtId="0" fontId="3" fillId="0" borderId="0" xfId="0" applyFont="1" applyBorder="1" applyProtection="1">
      <protection locked="0"/>
    </xf>
    <xf numFmtId="0" fontId="2" fillId="0" borderId="0" xfId="0" applyFont="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4" xfId="0" applyFont="1" applyBorder="1" applyAlignment="1" applyProtection="1">
      <alignment horizontal="center" wrapText="1"/>
      <protection locked="0"/>
    </xf>
    <xf numFmtId="0" fontId="3" fillId="0" borderId="4" xfId="0" applyFont="1" applyBorder="1" applyAlignment="1" applyProtection="1">
      <alignment horizontal="left"/>
      <protection locked="0"/>
    </xf>
    <xf numFmtId="0" fontId="3" fillId="0" borderId="4" xfId="0" applyFont="1" applyBorder="1" applyProtection="1">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Protection="1">
      <protection locked="0"/>
    </xf>
    <xf numFmtId="43" fontId="2" fillId="0" borderId="0" xfId="1" applyFont="1" applyBorder="1" applyAlignment="1" applyProtection="1">
      <alignment horizontal="center"/>
      <protection locked="0"/>
    </xf>
    <xf numFmtId="0" fontId="2" fillId="0" borderId="8" xfId="0" applyFont="1" applyBorder="1" applyAlignment="1" applyProtection="1">
      <alignment horizontal="center"/>
      <protection locked="0"/>
    </xf>
    <xf numFmtId="43" fontId="2" fillId="0" borderId="1" xfId="1" applyFont="1" applyBorder="1" applyAlignment="1" applyProtection="1">
      <alignment horizontal="center"/>
      <protection locked="0"/>
    </xf>
    <xf numFmtId="0" fontId="2" fillId="0" borderId="6" xfId="0" applyFont="1" applyBorder="1" applyProtection="1">
      <protection locked="0"/>
    </xf>
    <xf numFmtId="0" fontId="3" fillId="0" borderId="9" xfId="0" applyFont="1" applyBorder="1" applyProtection="1">
      <protection locked="0"/>
    </xf>
    <xf numFmtId="0" fontId="2" fillId="0" borderId="2" xfId="0" applyFont="1" applyBorder="1" applyProtection="1">
      <protection locked="0"/>
    </xf>
    <xf numFmtId="44" fontId="2" fillId="0" borderId="2" xfId="0" applyNumberFormat="1" applyFont="1" applyBorder="1" applyProtection="1">
      <protection locked="0"/>
    </xf>
    <xf numFmtId="0" fontId="2" fillId="0" borderId="10" xfId="0" applyFont="1" applyBorder="1" applyProtection="1">
      <protection locked="0"/>
    </xf>
    <xf numFmtId="0" fontId="2" fillId="0" borderId="0" xfId="0" applyFont="1" applyProtection="1"/>
    <xf numFmtId="0" fontId="3" fillId="0" borderId="0" xfId="0" applyFont="1" applyBorder="1" applyProtection="1"/>
    <xf numFmtId="44" fontId="2" fillId="0" borderId="0" xfId="0" applyNumberFormat="1" applyFont="1" applyProtection="1"/>
    <xf numFmtId="0" fontId="2" fillId="0" borderId="0" xfId="0" applyFont="1" applyBorder="1" applyAlignment="1" applyProtection="1">
      <alignment horizontal="left"/>
    </xf>
    <xf numFmtId="0" fontId="2" fillId="0" borderId="0" xfId="0" applyFont="1" applyBorder="1" applyProtection="1"/>
    <xf numFmtId="0" fontId="38" fillId="0" borderId="0" xfId="0" applyFont="1" applyAlignment="1" applyProtection="1"/>
    <xf numFmtId="0" fontId="38" fillId="0" borderId="0" xfId="0" applyFont="1" applyBorder="1" applyAlignment="1" applyProtection="1"/>
    <xf numFmtId="0" fontId="31" fillId="0" borderId="0" xfId="0" applyFont="1" applyBorder="1" applyProtection="1"/>
    <xf numFmtId="0" fontId="3" fillId="0" borderId="19" xfId="0" applyFont="1" applyBorder="1" applyProtection="1"/>
    <xf numFmtId="0" fontId="2" fillId="0" borderId="20" xfId="0" applyFont="1" applyBorder="1" applyProtection="1"/>
    <xf numFmtId="0" fontId="2" fillId="0" borderId="21" xfId="0" applyFont="1" applyBorder="1" applyProtection="1"/>
    <xf numFmtId="0" fontId="2" fillId="0" borderId="6" xfId="0" applyFont="1" applyBorder="1" applyProtection="1"/>
    <xf numFmtId="0" fontId="2" fillId="0" borderId="7" xfId="0" applyFont="1" applyBorder="1" applyProtection="1"/>
    <xf numFmtId="0" fontId="31" fillId="0" borderId="0" xfId="0" applyFont="1" applyBorder="1" applyAlignment="1" applyProtection="1"/>
    <xf numFmtId="0" fontId="31" fillId="0" borderId="0" xfId="6" applyFont="1" applyBorder="1" applyProtection="1"/>
    <xf numFmtId="0" fontId="31" fillId="0" borderId="16" xfId="6" applyFont="1" applyBorder="1" applyProtection="1"/>
    <xf numFmtId="0" fontId="31" fillId="0" borderId="11" xfId="6" applyFont="1" applyBorder="1" applyProtection="1"/>
    <xf numFmtId="0" fontId="36" fillId="0" borderId="0" xfId="6" applyFont="1" applyProtection="1"/>
    <xf numFmtId="0" fontId="31" fillId="0" borderId="0" xfId="6" applyFont="1" applyProtection="1"/>
    <xf numFmtId="0" fontId="36" fillId="0" borderId="0" xfId="6" applyFont="1" applyBorder="1" applyProtection="1"/>
    <xf numFmtId="0" fontId="36" fillId="0" borderId="16" xfId="6" applyFont="1" applyBorder="1" applyProtection="1"/>
    <xf numFmtId="0" fontId="30" fillId="3" borderId="0" xfId="0" applyFont="1" applyFill="1" applyBorder="1" applyAlignment="1" applyProtection="1">
      <alignment horizontal="justify" wrapText="1"/>
    </xf>
    <xf numFmtId="0" fontId="2" fillId="0" borderId="9" xfId="0" applyFont="1" applyBorder="1" applyProtection="1"/>
    <xf numFmtId="0" fontId="2" fillId="0" borderId="2" xfId="0" applyFont="1" applyBorder="1" applyProtection="1"/>
    <xf numFmtId="0" fontId="2" fillId="0" borderId="10" xfId="0" applyFont="1" applyBorder="1" applyProtection="1"/>
    <xf numFmtId="0" fontId="28" fillId="0" borderId="0" xfId="0" applyFont="1" applyProtection="1"/>
    <xf numFmtId="0" fontId="28" fillId="0" borderId="0" xfId="0" applyFont="1" applyBorder="1" applyProtection="1"/>
    <xf numFmtId="0" fontId="2" fillId="0" borderId="11" xfId="0" applyFont="1" applyBorder="1" applyProtection="1"/>
    <xf numFmtId="166" fontId="2" fillId="0" borderId="0" xfId="1" applyNumberFormat="1" applyFont="1" applyBorder="1" applyAlignment="1" applyProtection="1">
      <alignment horizontal="center"/>
    </xf>
    <xf numFmtId="0" fontId="3" fillId="0" borderId="0" xfId="0" applyFont="1" applyFill="1" applyProtection="1"/>
    <xf numFmtId="0" fontId="3" fillId="0" borderId="9" xfId="0" applyFont="1" applyBorder="1" applyProtection="1"/>
    <xf numFmtId="0" fontId="3" fillId="0" borderId="2" xfId="0" applyFont="1" applyBorder="1" applyProtection="1"/>
    <xf numFmtId="0" fontId="3" fillId="0" borderId="0" xfId="0" applyFont="1" applyProtection="1"/>
    <xf numFmtId="44" fontId="2" fillId="0" borderId="0" xfId="2" applyFont="1" applyBorder="1" applyAlignment="1" applyProtection="1">
      <alignment horizontal="center"/>
    </xf>
    <xf numFmtId="0" fontId="37" fillId="0" borderId="0" xfId="0" applyFont="1" applyProtection="1"/>
    <xf numFmtId="0" fontId="2" fillId="0" borderId="0" xfId="0" applyFont="1" applyAlignment="1" applyProtection="1"/>
    <xf numFmtId="0" fontId="45" fillId="0" borderId="0" xfId="0" applyFont="1" applyProtection="1"/>
    <xf numFmtId="0" fontId="26" fillId="0" borderId="0" xfId="0" applyFont="1" applyAlignment="1">
      <alignment horizontal="center"/>
    </xf>
    <xf numFmtId="0" fontId="2" fillId="0" borderId="0" xfId="0" applyFont="1" applyAlignment="1">
      <alignment horizontal="left" wrapText="1" indent="1"/>
    </xf>
    <xf numFmtId="0" fontId="2" fillId="0" borderId="0" xfId="0" applyFont="1" applyAlignment="1">
      <alignment horizontal="left" wrapText="1"/>
    </xf>
    <xf numFmtId="0" fontId="2" fillId="0" borderId="0" xfId="0" applyFont="1" applyAlignment="1" applyProtection="1">
      <alignment horizontal="center"/>
    </xf>
    <xf numFmtId="0" fontId="2" fillId="0" borderId="9" xfId="0" applyFont="1" applyBorder="1" applyAlignment="1" applyProtection="1">
      <alignment horizontal="left"/>
      <protection locked="0"/>
    </xf>
    <xf numFmtId="0" fontId="2" fillId="0" borderId="2" xfId="0" applyFont="1" applyBorder="1" applyAlignment="1" applyProtection="1">
      <alignment horizontal="left"/>
      <protection locked="0"/>
    </xf>
    <xf numFmtId="166" fontId="2" fillId="0" borderId="2" xfId="1" applyNumberFormat="1" applyFont="1" applyBorder="1" applyAlignment="1" applyProtection="1">
      <alignment horizontal="center"/>
      <protection locked="0"/>
    </xf>
    <xf numFmtId="44" fontId="2" fillId="0" borderId="11" xfId="2" applyFont="1" applyBorder="1" applyAlignment="1" applyProtection="1">
      <alignment horizontal="center"/>
      <protection locked="0"/>
    </xf>
    <xf numFmtId="44" fontId="2" fillId="0" borderId="11" xfId="2" applyFont="1" applyBorder="1" applyAlignment="1" applyProtection="1">
      <alignment horizontal="center"/>
    </xf>
    <xf numFmtId="44" fontId="2" fillId="0" borderId="26" xfId="2" applyFont="1" applyBorder="1" applyAlignment="1" applyProtection="1">
      <alignment horizontal="center"/>
    </xf>
    <xf numFmtId="44" fontId="3" fillId="0" borderId="2" xfId="2" applyFont="1" applyBorder="1" applyAlignment="1" applyProtection="1">
      <alignment horizontal="center"/>
    </xf>
    <xf numFmtId="44" fontId="3" fillId="0" borderId="10" xfId="2" applyFont="1" applyBorder="1" applyAlignment="1" applyProtection="1">
      <alignment horizontal="center"/>
    </xf>
    <xf numFmtId="44" fontId="2" fillId="0" borderId="1" xfId="2" applyFont="1" applyBorder="1" applyAlignment="1" applyProtection="1">
      <alignment horizontal="center"/>
      <protection locked="0"/>
    </xf>
    <xf numFmtId="44" fontId="2" fillId="0" borderId="27" xfId="2" applyFont="1" applyBorder="1" applyAlignment="1" applyProtection="1">
      <alignment horizontal="center"/>
      <protection locked="0"/>
    </xf>
    <xf numFmtId="0" fontId="42" fillId="0" borderId="0" xfId="0" applyFont="1" applyAlignment="1" applyProtection="1">
      <alignment horizontal="center"/>
    </xf>
    <xf numFmtId="14"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center"/>
    </xf>
    <xf numFmtId="0" fontId="40" fillId="0" borderId="0" xfId="0" applyFont="1" applyAlignment="1" applyProtection="1">
      <alignment horizontal="center"/>
    </xf>
    <xf numFmtId="0" fontId="2" fillId="0" borderId="6" xfId="0" applyFont="1" applyBorder="1" applyAlignment="1" applyProtection="1">
      <alignment horizontal="left"/>
      <protection locked="0"/>
    </xf>
    <xf numFmtId="0" fontId="2" fillId="0" borderId="0" xfId="0" applyFont="1" applyBorder="1" applyAlignment="1" applyProtection="1">
      <alignment horizontal="left"/>
      <protection locked="0"/>
    </xf>
    <xf numFmtId="166" fontId="2" fillId="0" borderId="0" xfId="1" applyNumberFormat="1" applyFont="1" applyBorder="1" applyAlignment="1" applyProtection="1">
      <alignment horizontal="center"/>
      <protection locked="0"/>
    </xf>
    <xf numFmtId="44" fontId="2" fillId="0" borderId="0" xfId="2" applyFont="1" applyBorder="1" applyAlignment="1" applyProtection="1">
      <alignment horizontal="center"/>
      <protection locked="0"/>
    </xf>
    <xf numFmtId="44" fontId="2" fillId="0" borderId="0" xfId="2" applyFont="1" applyBorder="1" applyAlignment="1" applyProtection="1">
      <alignment horizontal="center"/>
    </xf>
    <xf numFmtId="44" fontId="2" fillId="0" borderId="7" xfId="2" applyFont="1" applyBorder="1" applyAlignment="1" applyProtection="1">
      <alignment horizontal="center"/>
    </xf>
    <xf numFmtId="0" fontId="2" fillId="0" borderId="25" xfId="0" applyFont="1" applyBorder="1" applyAlignment="1" applyProtection="1">
      <alignment horizontal="left"/>
      <protection locked="0"/>
    </xf>
    <xf numFmtId="0" fontId="2" fillId="0" borderId="11" xfId="0" applyFont="1" applyBorder="1" applyAlignment="1" applyProtection="1">
      <alignment horizontal="left"/>
      <protection locked="0"/>
    </xf>
    <xf numFmtId="166" fontId="2" fillId="0" borderId="11" xfId="1" applyNumberFormat="1" applyFont="1" applyBorder="1" applyAlignment="1" applyProtection="1">
      <alignment horizontal="center"/>
      <protection locked="0"/>
    </xf>
    <xf numFmtId="0" fontId="27" fillId="0" borderId="0" xfId="0" applyFont="1" applyAlignment="1" applyProtection="1">
      <alignment horizontal="center"/>
    </xf>
    <xf numFmtId="0" fontId="38" fillId="0" borderId="0" xfId="0" applyFont="1" applyBorder="1" applyAlignment="1" applyProtection="1">
      <alignment horizontal="center"/>
      <protection locked="0"/>
    </xf>
    <xf numFmtId="0" fontId="2" fillId="0" borderId="22" xfId="0" applyFont="1" applyBorder="1" applyAlignment="1" applyProtection="1">
      <alignment horizontal="center"/>
    </xf>
    <xf numFmtId="0" fontId="2" fillId="0" borderId="23" xfId="0" applyFont="1" applyBorder="1" applyAlignment="1" applyProtection="1">
      <alignment horizontal="center"/>
    </xf>
    <xf numFmtId="0" fontId="2" fillId="0" borderId="24" xfId="0" applyFont="1" applyBorder="1" applyAlignment="1" applyProtection="1">
      <alignment horizontal="center"/>
    </xf>
    <xf numFmtId="0" fontId="38" fillId="0" borderId="0" xfId="0" applyFont="1" applyBorder="1" applyAlignment="1" applyProtection="1">
      <alignment horizontal="left"/>
    </xf>
    <xf numFmtId="0" fontId="38" fillId="0" borderId="0" xfId="0" applyFont="1" applyBorder="1" applyAlignment="1" applyProtection="1">
      <alignment horizontal="center"/>
    </xf>
    <xf numFmtId="0" fontId="39" fillId="0" borderId="0" xfId="0" applyFont="1" applyBorder="1" applyAlignment="1" applyProtection="1">
      <alignment horizontal="left"/>
      <protection locked="0"/>
    </xf>
    <xf numFmtId="0" fontId="38" fillId="0" borderId="0" xfId="0" applyFont="1" applyBorder="1" applyAlignment="1" applyProtection="1">
      <alignment horizontal="left"/>
      <protection locked="0"/>
    </xf>
    <xf numFmtId="0" fontId="41" fillId="0" borderId="0" xfId="0" applyFont="1" applyAlignment="1" applyProtection="1">
      <alignment horizontal="center"/>
    </xf>
    <xf numFmtId="0" fontId="41" fillId="0" borderId="17" xfId="0" applyFont="1" applyBorder="1" applyAlignment="1" applyProtection="1">
      <alignment horizontal="center"/>
    </xf>
    <xf numFmtId="0" fontId="30" fillId="3" borderId="0" xfId="0" applyFont="1" applyFill="1" applyBorder="1" applyAlignment="1" applyProtection="1">
      <alignment horizontal="left" wrapText="1"/>
    </xf>
    <xf numFmtId="0" fontId="30" fillId="3" borderId="1" xfId="0" applyFont="1" applyFill="1" applyBorder="1" applyAlignment="1" applyProtection="1">
      <alignment horizontal="left" wrapText="1"/>
    </xf>
    <xf numFmtId="0" fontId="4" fillId="0" borderId="0" xfId="0" applyFont="1" applyAlignment="1">
      <alignment horizontal="center" wrapText="1"/>
    </xf>
    <xf numFmtId="0" fontId="31" fillId="0" borderId="0" xfId="0" applyFont="1" applyAlignment="1">
      <alignment horizontal="left" wrapText="1" indent="3"/>
    </xf>
    <xf numFmtId="0" fontId="2" fillId="0" borderId="0" xfId="0" applyFont="1" applyAlignment="1" applyProtection="1">
      <alignment horizontal="left"/>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protection locked="0"/>
    </xf>
    <xf numFmtId="0" fontId="4" fillId="0" borderId="0" xfId="0" applyFont="1" applyAlignment="1" applyProtection="1">
      <alignment horizontal="center" vertical="center"/>
    </xf>
    <xf numFmtId="14" fontId="2" fillId="0" borderId="1" xfId="0" applyNumberFormat="1" applyFont="1" applyBorder="1" applyAlignment="1" applyProtection="1">
      <alignment horizontal="left"/>
      <protection locked="0"/>
    </xf>
    <xf numFmtId="0" fontId="2" fillId="0" borderId="1" xfId="0" applyFont="1" applyBorder="1" applyAlignment="1" applyProtection="1">
      <alignment horizontal="center"/>
      <protection locked="0"/>
    </xf>
    <xf numFmtId="0" fontId="33" fillId="0" borderId="0" xfId="6" applyFont="1" applyAlignment="1">
      <alignment horizontal="center"/>
    </xf>
    <xf numFmtId="0" fontId="3" fillId="0" borderId="0" xfId="0" applyFont="1" applyBorder="1" applyAlignment="1">
      <alignment horizontal="center"/>
    </xf>
    <xf numFmtId="0" fontId="33" fillId="0" borderId="0" xfId="0" applyFont="1" applyBorder="1" applyAlignment="1">
      <alignment horizontal="center"/>
    </xf>
    <xf numFmtId="0" fontId="6" fillId="2" borderId="15" xfId="3" applyFill="1" applyBorder="1" applyAlignment="1">
      <alignment horizontal="left" vertical="top" wrapText="1"/>
    </xf>
    <xf numFmtId="0" fontId="6" fillId="2" borderId="14" xfId="3" applyFill="1" applyBorder="1" applyAlignment="1">
      <alignment horizontal="left" vertical="top" wrapText="1"/>
    </xf>
    <xf numFmtId="0" fontId="6" fillId="2" borderId="13" xfId="3" applyFill="1" applyBorder="1" applyAlignment="1">
      <alignment horizontal="left" vertical="top" wrapText="1"/>
    </xf>
    <xf numFmtId="0" fontId="2" fillId="0" borderId="0" xfId="0" applyFont="1" applyAlignment="1" applyProtection="1">
      <alignment horizontal="center"/>
      <protection locked="0"/>
    </xf>
    <xf numFmtId="0" fontId="2" fillId="0" borderId="7" xfId="0" applyFont="1" applyBorder="1" applyAlignment="1" applyProtection="1">
      <alignment horizontal="center"/>
      <protection locked="0"/>
    </xf>
  </cellXfs>
  <cellStyles count="7">
    <cellStyle name="Comma" xfId="1" builtinId="3"/>
    <cellStyle name="Currency" xfId="2" builtinId="4"/>
    <cellStyle name="Normal" xfId="0" builtinId="0"/>
    <cellStyle name="Normal 2" xfId="3" xr:uid="{00000000-0005-0000-0000-000003000000}"/>
    <cellStyle name="Normal 2 2" xfId="6" xr:uid="{00000000-0005-0000-0000-000004000000}"/>
    <cellStyle name="Normal 3" xfId="4" xr:uid="{00000000-0005-0000-0000-000005000000}"/>
    <cellStyle name="Normal 4" xfId="5" xr:uid="{00000000-0005-0000-0000-000006000000}"/>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1"/>
      </font>
    </dxf>
    <dxf>
      <font>
        <b/>
        <i val="0"/>
        <color theme="1"/>
      </font>
    </dxf>
    <dxf>
      <font>
        <b/>
        <i val="0"/>
        <color theme="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157691</xdr:colOff>
      <xdr:row>4</xdr:row>
      <xdr:rowOff>86783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986616" cy="796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39688</xdr:colOff>
      <xdr:row>0</xdr:row>
      <xdr:rowOff>0</xdr:rowOff>
    </xdr:from>
    <xdr:to>
      <xdr:col>4</xdr:col>
      <xdr:colOff>207963</xdr:colOff>
      <xdr:row>4</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688" y="0"/>
          <a:ext cx="3009900" cy="790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400386</xdr:colOff>
      <xdr:row>0</xdr:row>
      <xdr:rowOff>0</xdr:rowOff>
    </xdr:from>
    <xdr:to>
      <xdr:col>13</xdr:col>
      <xdr:colOff>223071</xdr:colOff>
      <xdr:row>4</xdr:row>
      <xdr:rowOff>27499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8915" y="0"/>
          <a:ext cx="2760262" cy="7355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s_mkb\shares\Finance\Financial%20Analysis\Budgets\Budget%202009\Budget%202009%20Files%20-%204%20Build%20from%20Received%20Files\Budget%202009%20Hot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 Budget"/>
      <sheetName val="dBase"/>
      <sheetName val="Depts"/>
      <sheetName val="29090"/>
      <sheetName val="22010"/>
      <sheetName val="21010"/>
      <sheetName val="53011"/>
      <sheetName val="25090"/>
      <sheetName val="53030"/>
      <sheetName val="42012"/>
      <sheetName val="42020"/>
      <sheetName val="43001"/>
      <sheetName val="44011"/>
      <sheetName val="48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view="pageBreakPreview" zoomScaleNormal="100" zoomScaleSheetLayoutView="100" workbookViewId="0">
      <selection activeCell="B17" sqref="B17:J17"/>
    </sheetView>
  </sheetViews>
  <sheetFormatPr defaultColWidth="9" defaultRowHeight="13.9"/>
  <cols>
    <col min="1" max="16384" width="9" style="1"/>
  </cols>
  <sheetData>
    <row r="1" spans="1:10" ht="30.4">
      <c r="A1" s="146" t="s">
        <v>555</v>
      </c>
      <c r="B1" s="146"/>
      <c r="C1" s="146"/>
      <c r="D1" s="146"/>
      <c r="E1" s="146"/>
      <c r="F1" s="146"/>
      <c r="G1" s="146"/>
      <c r="H1" s="146"/>
      <c r="I1" s="146"/>
      <c r="J1" s="146"/>
    </row>
    <row r="3" spans="1:10" ht="28.9" customHeight="1">
      <c r="A3" s="66" t="s">
        <v>523</v>
      </c>
      <c r="B3" s="148" t="s">
        <v>524</v>
      </c>
      <c r="C3" s="148"/>
      <c r="D3" s="148"/>
      <c r="E3" s="148"/>
      <c r="F3" s="148"/>
      <c r="G3" s="148"/>
      <c r="H3" s="148"/>
      <c r="I3" s="148"/>
      <c r="J3" s="148"/>
    </row>
    <row r="6" spans="1:10">
      <c r="A6" s="1" t="s">
        <v>525</v>
      </c>
      <c r="B6" s="1" t="s">
        <v>517</v>
      </c>
    </row>
    <row r="7" spans="1:10">
      <c r="B7" s="1" t="s">
        <v>518</v>
      </c>
    </row>
    <row r="8" spans="1:10">
      <c r="B8" s="1" t="s">
        <v>519</v>
      </c>
    </row>
    <row r="9" spans="1:10">
      <c r="B9" s="1" t="s">
        <v>520</v>
      </c>
    </row>
    <row r="10" spans="1:10">
      <c r="B10" s="1" t="s">
        <v>521</v>
      </c>
    </row>
    <row r="11" spans="1:10">
      <c r="B11" s="1" t="s">
        <v>522</v>
      </c>
    </row>
    <row r="13" spans="1:10">
      <c r="A13" s="1" t="s">
        <v>508</v>
      </c>
      <c r="B13" s="7" t="s">
        <v>526</v>
      </c>
    </row>
    <row r="14" spans="1:10">
      <c r="B14" s="147" t="s">
        <v>539</v>
      </c>
      <c r="C14" s="147"/>
      <c r="D14" s="147"/>
      <c r="E14" s="147"/>
      <c r="F14" s="147"/>
      <c r="G14" s="147"/>
      <c r="H14" s="147"/>
      <c r="I14" s="147"/>
      <c r="J14" s="147"/>
    </row>
    <row r="15" spans="1:10">
      <c r="B15" s="147" t="s">
        <v>540</v>
      </c>
      <c r="C15" s="147"/>
      <c r="D15" s="147"/>
      <c r="E15" s="147"/>
      <c r="F15" s="147"/>
      <c r="G15" s="147"/>
      <c r="H15" s="147"/>
      <c r="I15" s="147"/>
      <c r="J15" s="147"/>
    </row>
    <row r="16" spans="1:10" ht="29.25" customHeight="1">
      <c r="B16" s="147" t="s">
        <v>541</v>
      </c>
      <c r="C16" s="147"/>
      <c r="D16" s="147"/>
      <c r="E16" s="147"/>
      <c r="F16" s="147"/>
      <c r="G16" s="147"/>
      <c r="H16" s="147"/>
      <c r="I16" s="147"/>
      <c r="J16" s="147"/>
    </row>
    <row r="17" spans="2:10">
      <c r="B17" s="147" t="s">
        <v>542</v>
      </c>
      <c r="C17" s="147"/>
      <c r="D17" s="147"/>
      <c r="E17" s="147"/>
      <c r="F17" s="147"/>
      <c r="G17" s="147"/>
      <c r="H17" s="147"/>
      <c r="I17" s="147"/>
      <c r="J17" s="147"/>
    </row>
    <row r="18" spans="2:10">
      <c r="B18" s="147" t="s">
        <v>543</v>
      </c>
      <c r="C18" s="147"/>
      <c r="D18" s="147"/>
      <c r="E18" s="147"/>
      <c r="F18" s="147"/>
      <c r="G18" s="147"/>
      <c r="H18" s="147"/>
      <c r="I18" s="147"/>
      <c r="J18" s="147"/>
    </row>
    <row r="19" spans="2:10" ht="28.15" customHeight="1">
      <c r="B19" s="147" t="s">
        <v>544</v>
      </c>
      <c r="C19" s="147"/>
      <c r="D19" s="147"/>
      <c r="E19" s="147"/>
      <c r="F19" s="147"/>
      <c r="G19" s="147"/>
      <c r="H19" s="147"/>
      <c r="I19" s="147"/>
      <c r="J19" s="147"/>
    </row>
    <row r="20" spans="2:10" ht="28.15" customHeight="1">
      <c r="B20" s="67"/>
      <c r="C20" s="67"/>
      <c r="D20" s="67"/>
      <c r="E20" s="67"/>
      <c r="F20" s="67"/>
      <c r="G20" s="67"/>
      <c r="H20" s="67"/>
      <c r="I20" s="67"/>
      <c r="J20" s="67"/>
    </row>
    <row r="21" spans="2:10">
      <c r="B21" s="7" t="s">
        <v>546</v>
      </c>
      <c r="C21" s="67"/>
      <c r="D21" s="67"/>
      <c r="E21" s="67"/>
      <c r="F21" s="67"/>
      <c r="G21" s="67"/>
      <c r="H21" s="67"/>
      <c r="I21" s="67"/>
      <c r="J21" s="67"/>
    </row>
    <row r="22" spans="2:10" ht="28.5" customHeight="1">
      <c r="B22" s="147" t="s">
        <v>547</v>
      </c>
      <c r="C22" s="147"/>
      <c r="D22" s="147"/>
      <c r="E22" s="147"/>
      <c r="F22" s="147"/>
      <c r="G22" s="147"/>
      <c r="H22" s="147"/>
      <c r="I22" s="147"/>
      <c r="J22" s="147"/>
    </row>
    <row r="23" spans="2:10" ht="28.5" customHeight="1">
      <c r="B23" s="147" t="s">
        <v>552</v>
      </c>
      <c r="C23" s="147"/>
      <c r="D23" s="147"/>
      <c r="E23" s="147"/>
      <c r="F23" s="147"/>
      <c r="G23" s="147"/>
      <c r="H23" s="147"/>
      <c r="I23" s="147"/>
      <c r="J23" s="147"/>
    </row>
    <row r="24" spans="2:10">
      <c r="B24" s="7"/>
      <c r="C24" s="67"/>
      <c r="D24" s="67"/>
      <c r="E24" s="67"/>
      <c r="F24" s="67"/>
      <c r="G24" s="67"/>
      <c r="H24" s="67"/>
      <c r="I24" s="67"/>
      <c r="J24" s="67"/>
    </row>
    <row r="25" spans="2:10" ht="13.9" customHeight="1">
      <c r="B25" s="7" t="s">
        <v>548</v>
      </c>
      <c r="C25" s="7"/>
      <c r="D25" s="7"/>
      <c r="E25" s="7"/>
      <c r="F25" s="7"/>
      <c r="G25" s="7"/>
      <c r="H25" s="7"/>
      <c r="I25" s="7"/>
      <c r="J25" s="7"/>
    </row>
    <row r="26" spans="2:10">
      <c r="B26" s="147" t="s">
        <v>549</v>
      </c>
      <c r="C26" s="147"/>
      <c r="D26" s="147"/>
      <c r="E26" s="147"/>
      <c r="F26" s="147"/>
      <c r="G26" s="147"/>
      <c r="H26" s="147"/>
      <c r="I26" s="147"/>
      <c r="J26" s="147"/>
    </row>
    <row r="28" spans="2:10">
      <c r="B28" s="1" t="s">
        <v>550</v>
      </c>
    </row>
    <row r="29" spans="2:10">
      <c r="B29" s="147" t="s">
        <v>657</v>
      </c>
      <c r="C29" s="147"/>
      <c r="D29" s="147"/>
      <c r="E29" s="147"/>
      <c r="F29" s="147"/>
      <c r="G29" s="147"/>
      <c r="H29" s="147"/>
      <c r="I29" s="147"/>
      <c r="J29" s="147"/>
    </row>
    <row r="30" spans="2:10">
      <c r="B30" s="147" t="s">
        <v>656</v>
      </c>
      <c r="C30" s="147"/>
      <c r="D30" s="147"/>
      <c r="E30" s="147"/>
      <c r="F30" s="147"/>
      <c r="G30" s="147"/>
      <c r="H30" s="147"/>
      <c r="I30" s="147"/>
      <c r="J30" s="147"/>
    </row>
    <row r="31" spans="2:10" ht="14.1" customHeight="1">
      <c r="B31" s="147" t="s">
        <v>658</v>
      </c>
      <c r="C31" s="147"/>
      <c r="D31" s="147"/>
      <c r="E31" s="147"/>
      <c r="F31" s="147"/>
      <c r="G31" s="147"/>
      <c r="H31" s="147"/>
      <c r="I31" s="147"/>
      <c r="J31" s="147"/>
    </row>
    <row r="32" spans="2:10">
      <c r="B32" s="147"/>
      <c r="C32" s="147"/>
      <c r="D32" s="147"/>
      <c r="E32" s="147"/>
      <c r="F32" s="147"/>
      <c r="G32" s="147"/>
      <c r="H32" s="147"/>
      <c r="I32" s="147"/>
      <c r="J32" s="147"/>
    </row>
    <row r="33" spans="1:10" ht="28.15" customHeight="1">
      <c r="B33" s="148" t="s">
        <v>551</v>
      </c>
      <c r="C33" s="148"/>
      <c r="D33" s="148"/>
      <c r="E33" s="148"/>
      <c r="F33" s="148"/>
      <c r="G33" s="148"/>
      <c r="H33" s="148"/>
      <c r="I33" s="148"/>
      <c r="J33" s="148"/>
    </row>
    <row r="35" spans="1:10">
      <c r="B35" s="148" t="s">
        <v>553</v>
      </c>
      <c r="C35" s="148"/>
      <c r="D35" s="148"/>
      <c r="E35" s="148"/>
      <c r="F35" s="148"/>
      <c r="G35" s="148"/>
      <c r="H35" s="148"/>
      <c r="I35" s="148"/>
      <c r="J35" s="148"/>
    </row>
    <row r="36" spans="1:10">
      <c r="B36" s="147" t="s">
        <v>554</v>
      </c>
      <c r="C36" s="147"/>
      <c r="D36" s="147"/>
      <c r="E36" s="147"/>
      <c r="F36" s="147"/>
      <c r="G36" s="147"/>
      <c r="H36" s="147"/>
      <c r="I36" s="147"/>
      <c r="J36" s="147"/>
    </row>
    <row r="38" spans="1:10">
      <c r="B38" s="6" t="s">
        <v>545</v>
      </c>
    </row>
    <row r="40" spans="1:10">
      <c r="A40" s="1" t="s">
        <v>556</v>
      </c>
      <c r="B40" s="1" t="s">
        <v>557</v>
      </c>
    </row>
  </sheetData>
  <sheetProtection algorithmName="SHA-512" hashValue="uSrqU8kMmev/+8YSe8VtOmmoHtAy5DLikYKhJ6OXod45A9CILj25t7yUPjn+4mSJP/VcowuYpA/A+wCzbTAhZQ==" saltValue="VftAcCt6Ybw04Qa6s+FJ5Q==" spinCount="100000" sheet="1" objects="1" scenarios="1"/>
  <mergeCells count="18">
    <mergeCell ref="B32:J32"/>
    <mergeCell ref="B29:J29"/>
    <mergeCell ref="B35:J35"/>
    <mergeCell ref="B23:J23"/>
    <mergeCell ref="B36:J36"/>
    <mergeCell ref="B33:J33"/>
    <mergeCell ref="B31:J31"/>
    <mergeCell ref="A1:J1"/>
    <mergeCell ref="B19:J19"/>
    <mergeCell ref="B22:J22"/>
    <mergeCell ref="B26:J26"/>
    <mergeCell ref="B30:J30"/>
    <mergeCell ref="B3:J3"/>
    <mergeCell ref="B14:J14"/>
    <mergeCell ref="B16:J16"/>
    <mergeCell ref="B15:J15"/>
    <mergeCell ref="B17:J17"/>
    <mergeCell ref="B18:J18"/>
  </mergeCells>
  <pageMargins left="0.7" right="0.7" top="0.75" bottom="0.75" header="0.3" footer="0.3"/>
  <pageSetup scale="9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92"/>
  <sheetViews>
    <sheetView tabSelected="1" view="pageBreakPreview" zoomScale="70" zoomScaleNormal="100" zoomScaleSheetLayoutView="70" workbookViewId="0">
      <selection activeCell="A69" sqref="A69:C69"/>
    </sheetView>
  </sheetViews>
  <sheetFormatPr defaultColWidth="9" defaultRowHeight="13.9"/>
  <cols>
    <col min="1" max="338" width="3.59765625" style="109" customWidth="1"/>
    <col min="339" max="16384" width="9" style="109"/>
  </cols>
  <sheetData>
    <row r="1" spans="1:43">
      <c r="F1" s="109">
        <v>3</v>
      </c>
    </row>
    <row r="2" spans="1:43" ht="14.25" customHeight="1">
      <c r="N2" s="173" t="s">
        <v>97</v>
      </c>
      <c r="O2" s="173"/>
      <c r="P2" s="173"/>
      <c r="Q2" s="173"/>
      <c r="R2" s="173"/>
      <c r="S2" s="173"/>
      <c r="T2" s="173"/>
      <c r="U2" s="173"/>
      <c r="V2" s="173"/>
      <c r="W2" s="173"/>
      <c r="X2" s="173"/>
      <c r="Y2" s="173"/>
      <c r="Z2" s="173"/>
      <c r="AA2" s="173"/>
      <c r="AB2" s="173"/>
      <c r="AC2" s="173"/>
      <c r="AD2" s="173"/>
      <c r="AE2" s="173"/>
      <c r="AF2" s="173"/>
      <c r="AG2" s="173"/>
      <c r="AH2" s="173"/>
      <c r="AI2" s="173"/>
      <c r="AJ2" s="173"/>
    </row>
    <row r="3" spans="1:43" ht="13.9" customHeight="1">
      <c r="N3" s="173"/>
      <c r="O3" s="173"/>
      <c r="P3" s="173"/>
      <c r="Q3" s="173"/>
      <c r="R3" s="173"/>
      <c r="S3" s="173"/>
      <c r="T3" s="173"/>
      <c r="U3" s="173"/>
      <c r="V3" s="173"/>
      <c r="W3" s="173"/>
      <c r="X3" s="173"/>
      <c r="Y3" s="173"/>
      <c r="Z3" s="173"/>
      <c r="AA3" s="173"/>
      <c r="AB3" s="173"/>
      <c r="AC3" s="173"/>
      <c r="AD3" s="173"/>
      <c r="AE3" s="173"/>
      <c r="AF3" s="173"/>
      <c r="AG3" s="173"/>
      <c r="AH3" s="173"/>
      <c r="AI3" s="173"/>
      <c r="AJ3" s="173"/>
    </row>
    <row r="4" spans="1:43" ht="13.9" customHeight="1">
      <c r="N4" s="173"/>
      <c r="O4" s="173"/>
      <c r="P4" s="173"/>
      <c r="Q4" s="173"/>
      <c r="R4" s="173"/>
      <c r="S4" s="173"/>
      <c r="T4" s="173"/>
      <c r="U4" s="173"/>
      <c r="V4" s="173"/>
      <c r="W4" s="173"/>
      <c r="X4" s="173"/>
      <c r="Y4" s="173"/>
      <c r="Z4" s="173"/>
      <c r="AA4" s="173"/>
      <c r="AB4" s="173"/>
      <c r="AC4" s="173"/>
      <c r="AD4" s="173"/>
      <c r="AE4" s="173"/>
      <c r="AF4" s="173"/>
      <c r="AG4" s="173"/>
      <c r="AH4" s="173"/>
      <c r="AI4" s="173"/>
      <c r="AJ4" s="173"/>
    </row>
    <row r="5" spans="1:43" ht="14.25" thickBot="1"/>
    <row r="6" spans="1:43" ht="14.1" customHeight="1">
      <c r="A6" s="178" t="s">
        <v>98</v>
      </c>
      <c r="B6" s="178"/>
      <c r="C6" s="178"/>
      <c r="D6" s="114"/>
      <c r="E6" s="174"/>
      <c r="F6" s="174"/>
      <c r="G6" s="174"/>
      <c r="H6" s="115"/>
      <c r="I6" s="178" t="str">
        <f>IFERROR(VLOOKUP(E6,Depts!A2:E92,2,0),"&lt;&lt;&lt; Enter")</f>
        <v>&lt;&lt;&lt; Enter</v>
      </c>
      <c r="J6" s="178"/>
      <c r="K6" s="178"/>
      <c r="L6" s="178"/>
      <c r="M6" s="178"/>
      <c r="N6" s="178"/>
      <c r="O6" s="178"/>
      <c r="P6" s="178"/>
      <c r="Q6" s="178"/>
      <c r="R6" s="115"/>
      <c r="S6" s="115" t="s">
        <v>473</v>
      </c>
      <c r="T6" s="115"/>
      <c r="U6" s="116"/>
      <c r="V6" s="180"/>
      <c r="W6" s="180"/>
      <c r="X6" s="180"/>
      <c r="Y6" s="180"/>
      <c r="Z6" s="180"/>
      <c r="AA6" s="180"/>
      <c r="AB6" s="180"/>
      <c r="AC6" s="180"/>
      <c r="AD6" s="180"/>
      <c r="AE6" s="180"/>
      <c r="AM6" s="117" t="s">
        <v>483</v>
      </c>
      <c r="AN6" s="118"/>
      <c r="AO6" s="118"/>
      <c r="AP6" s="118"/>
      <c r="AQ6" s="119"/>
    </row>
    <row r="7" spans="1:43" ht="4.1500000000000004" customHeight="1">
      <c r="A7" s="115"/>
      <c r="B7" s="115"/>
      <c r="C7" s="115"/>
      <c r="D7" s="114"/>
      <c r="E7" s="115"/>
      <c r="F7" s="115"/>
      <c r="G7" s="115"/>
      <c r="H7" s="115"/>
      <c r="I7" s="115"/>
      <c r="J7" s="115"/>
      <c r="K7" s="115"/>
      <c r="L7" s="115"/>
      <c r="M7" s="115"/>
      <c r="N7" s="115"/>
      <c r="O7" s="115"/>
      <c r="P7" s="115"/>
      <c r="Q7" s="115"/>
      <c r="R7" s="115"/>
      <c r="S7" s="115"/>
      <c r="T7" s="115"/>
      <c r="U7" s="116"/>
      <c r="V7" s="115"/>
      <c r="W7" s="115"/>
      <c r="X7" s="115"/>
      <c r="Y7" s="115"/>
      <c r="Z7" s="116"/>
      <c r="AA7" s="113"/>
      <c r="AB7" s="113"/>
      <c r="AC7" s="113"/>
      <c r="AD7" s="113"/>
      <c r="AE7" s="113"/>
      <c r="AM7" s="120"/>
      <c r="AN7" s="113"/>
      <c r="AO7" s="113"/>
      <c r="AP7" s="113"/>
      <c r="AQ7" s="121"/>
    </row>
    <row r="8" spans="1:43" ht="14.1" customHeight="1">
      <c r="A8" s="178" t="s">
        <v>414</v>
      </c>
      <c r="B8" s="178"/>
      <c r="C8" s="178"/>
      <c r="D8" s="114"/>
      <c r="E8" s="174"/>
      <c r="F8" s="174"/>
      <c r="G8" s="174"/>
      <c r="H8" s="116"/>
      <c r="I8" s="178" t="str">
        <f>IFERROR(VLOOKUP(E8,Funding_Matrix,3,0),"&lt;&lt;&lt; Enter")</f>
        <v>&lt;&lt;&lt; Enter</v>
      </c>
      <c r="J8" s="178"/>
      <c r="K8" s="178"/>
      <c r="L8" s="178"/>
      <c r="M8" s="178"/>
      <c r="N8" s="178"/>
      <c r="O8" s="178"/>
      <c r="P8" s="178"/>
      <c r="Q8" s="178"/>
      <c r="R8" s="115"/>
      <c r="S8" s="115" t="s">
        <v>468</v>
      </c>
      <c r="T8" s="115"/>
      <c r="U8" s="116"/>
      <c r="V8" s="180"/>
      <c r="W8" s="180"/>
      <c r="X8" s="180"/>
      <c r="Y8" s="180"/>
      <c r="Z8" s="180"/>
      <c r="AA8" s="180"/>
      <c r="AB8" s="180"/>
      <c r="AC8" s="180"/>
      <c r="AD8" s="180"/>
      <c r="AE8" s="180"/>
      <c r="AM8" s="120" t="s">
        <v>478</v>
      </c>
      <c r="AN8" s="113"/>
      <c r="AO8" s="113"/>
      <c r="AP8" s="113"/>
      <c r="AQ8" s="121"/>
    </row>
    <row r="9" spans="1:43" ht="4.1500000000000004" customHeight="1">
      <c r="A9" s="115"/>
      <c r="B9" s="115"/>
      <c r="C9" s="115"/>
      <c r="D9" s="114"/>
      <c r="E9" s="115"/>
      <c r="F9" s="115"/>
      <c r="G9" s="115"/>
      <c r="H9" s="115"/>
      <c r="I9" s="115"/>
      <c r="J9" s="115"/>
      <c r="K9" s="115"/>
      <c r="L9" s="115"/>
      <c r="M9" s="115"/>
      <c r="N9" s="115"/>
      <c r="O9" s="115"/>
      <c r="P9" s="115"/>
      <c r="Q9" s="115"/>
      <c r="R9" s="115"/>
      <c r="S9" s="115"/>
      <c r="T9" s="115"/>
      <c r="U9" s="122"/>
      <c r="V9" s="122"/>
      <c r="W9" s="122"/>
      <c r="X9" s="122"/>
      <c r="Y9" s="122"/>
      <c r="Z9" s="116"/>
      <c r="AA9" s="113"/>
      <c r="AB9" s="113"/>
      <c r="AC9" s="113"/>
      <c r="AD9" s="113"/>
      <c r="AE9" s="113"/>
      <c r="AM9" s="120"/>
      <c r="AN9" s="113"/>
      <c r="AO9" s="113"/>
      <c r="AP9" s="113"/>
      <c r="AQ9" s="121"/>
    </row>
    <row r="10" spans="1:43" ht="15.4" hidden="1">
      <c r="A10" s="115"/>
      <c r="B10" s="115"/>
      <c r="C10" s="115"/>
      <c r="D10" s="114"/>
      <c r="E10" s="123" t="s">
        <v>304</v>
      </c>
      <c r="F10" s="115"/>
      <c r="G10" s="115"/>
      <c r="H10" s="115"/>
      <c r="I10" s="115"/>
      <c r="J10" s="115"/>
      <c r="K10" s="115"/>
      <c r="L10" s="115"/>
      <c r="M10" s="115"/>
      <c r="N10" s="115"/>
      <c r="O10" s="115"/>
      <c r="P10" s="115"/>
      <c r="Q10" s="115"/>
      <c r="R10" s="115"/>
      <c r="S10" s="115"/>
      <c r="T10" s="115"/>
      <c r="U10" s="122"/>
      <c r="V10" s="122"/>
      <c r="W10" s="122"/>
      <c r="X10" s="122"/>
      <c r="Y10" s="122"/>
      <c r="Z10" s="116"/>
      <c r="AA10" s="113"/>
      <c r="AB10" s="113"/>
      <c r="AC10" s="113"/>
      <c r="AD10" s="113"/>
      <c r="AE10" s="113"/>
      <c r="AM10" s="120"/>
      <c r="AN10" s="113"/>
      <c r="AO10" s="113"/>
      <c r="AP10" s="113"/>
      <c r="AQ10" s="121"/>
    </row>
    <row r="11" spans="1:43" ht="15.4" hidden="1">
      <c r="A11" s="115"/>
      <c r="B11" s="115"/>
      <c r="C11" s="115"/>
      <c r="D11" s="114"/>
      <c r="E11" s="124" t="s">
        <v>291</v>
      </c>
      <c r="F11" s="115"/>
      <c r="G11" s="115"/>
      <c r="H11" s="115"/>
      <c r="I11" s="115"/>
      <c r="J11" s="115"/>
      <c r="K11" s="115"/>
      <c r="L11" s="115"/>
      <c r="M11" s="115"/>
      <c r="N11" s="115"/>
      <c r="O11" s="115"/>
      <c r="P11" s="115"/>
      <c r="Q11" s="115"/>
      <c r="R11" s="115"/>
      <c r="S11" s="115"/>
      <c r="T11" s="115"/>
      <c r="U11" s="122"/>
      <c r="V11" s="122"/>
      <c r="W11" s="122"/>
      <c r="X11" s="122"/>
      <c r="Y11" s="122"/>
      <c r="Z11" s="116"/>
      <c r="AA11" s="113"/>
      <c r="AB11" s="113"/>
      <c r="AC11" s="113"/>
      <c r="AD11" s="113"/>
      <c r="AE11" s="113"/>
      <c r="AM11" s="120"/>
      <c r="AN11" s="113"/>
      <c r="AO11" s="113"/>
      <c r="AP11" s="113"/>
      <c r="AQ11" s="121"/>
    </row>
    <row r="12" spans="1:43" ht="15.4" hidden="1">
      <c r="A12" s="115"/>
      <c r="B12" s="115"/>
      <c r="C12" s="115"/>
      <c r="D12" s="114"/>
      <c r="E12" s="123" t="s">
        <v>357</v>
      </c>
      <c r="F12" s="115"/>
      <c r="G12" s="115"/>
      <c r="H12" s="115"/>
      <c r="I12" s="115"/>
      <c r="J12" s="115"/>
      <c r="K12" s="115"/>
      <c r="L12" s="115"/>
      <c r="M12" s="115"/>
      <c r="N12" s="115"/>
      <c r="O12" s="115"/>
      <c r="P12" s="115"/>
      <c r="Q12" s="115"/>
      <c r="R12" s="115"/>
      <c r="S12" s="115"/>
      <c r="T12" s="115"/>
      <c r="U12" s="122"/>
      <c r="V12" s="122"/>
      <c r="W12" s="122"/>
      <c r="X12" s="122"/>
      <c r="Y12" s="122"/>
      <c r="Z12" s="116"/>
      <c r="AA12" s="113"/>
      <c r="AB12" s="113"/>
      <c r="AC12" s="113"/>
      <c r="AD12" s="113"/>
      <c r="AE12" s="113"/>
      <c r="AM12" s="120"/>
      <c r="AN12" s="113"/>
      <c r="AO12" s="113"/>
      <c r="AP12" s="113"/>
      <c r="AQ12" s="121"/>
    </row>
    <row r="13" spans="1:43" ht="15.4" hidden="1">
      <c r="A13" s="115"/>
      <c r="B13" s="115"/>
      <c r="C13" s="115"/>
      <c r="D13" s="114"/>
      <c r="E13" s="124" t="s">
        <v>385</v>
      </c>
      <c r="F13" s="115"/>
      <c r="G13" s="115"/>
      <c r="H13" s="115"/>
      <c r="I13" s="115"/>
      <c r="J13" s="115"/>
      <c r="K13" s="115"/>
      <c r="L13" s="115"/>
      <c r="M13" s="115"/>
      <c r="N13" s="115"/>
      <c r="O13" s="115"/>
      <c r="P13" s="115"/>
      <c r="Q13" s="115"/>
      <c r="R13" s="115"/>
      <c r="S13" s="115"/>
      <c r="T13" s="115"/>
      <c r="U13" s="122"/>
      <c r="V13" s="122"/>
      <c r="W13" s="122"/>
      <c r="X13" s="122"/>
      <c r="Y13" s="122"/>
      <c r="Z13" s="116"/>
      <c r="AA13" s="113"/>
      <c r="AB13" s="113"/>
      <c r="AC13" s="113"/>
      <c r="AD13" s="113"/>
      <c r="AE13" s="113"/>
      <c r="AM13" s="120"/>
      <c r="AN13" s="113"/>
      <c r="AO13" s="113"/>
      <c r="AP13" s="113"/>
      <c r="AQ13" s="121"/>
    </row>
    <row r="14" spans="1:43" ht="15.4" hidden="1">
      <c r="A14" s="115"/>
      <c r="B14" s="115"/>
      <c r="C14" s="115"/>
      <c r="D14" s="114"/>
      <c r="E14" s="123" t="s">
        <v>381</v>
      </c>
      <c r="F14" s="115"/>
      <c r="G14" s="115"/>
      <c r="H14" s="115"/>
      <c r="I14" s="115"/>
      <c r="J14" s="115"/>
      <c r="K14" s="115"/>
      <c r="L14" s="115"/>
      <c r="M14" s="115"/>
      <c r="N14" s="115"/>
      <c r="O14" s="115"/>
      <c r="P14" s="115"/>
      <c r="Q14" s="115"/>
      <c r="R14" s="115"/>
      <c r="S14" s="115"/>
      <c r="T14" s="115"/>
      <c r="U14" s="122"/>
      <c r="V14" s="122"/>
      <c r="W14" s="122"/>
      <c r="X14" s="122"/>
      <c r="Y14" s="122"/>
      <c r="Z14" s="116"/>
      <c r="AA14" s="113"/>
      <c r="AB14" s="113"/>
      <c r="AC14" s="113"/>
      <c r="AD14" s="113"/>
      <c r="AE14" s="113"/>
      <c r="AM14" s="120"/>
      <c r="AN14" s="113"/>
      <c r="AO14" s="113"/>
      <c r="AP14" s="113"/>
      <c r="AQ14" s="121"/>
    </row>
    <row r="15" spans="1:43" ht="15.4" hidden="1">
      <c r="A15" s="115"/>
      <c r="B15" s="115"/>
      <c r="C15" s="115"/>
      <c r="D15" s="114"/>
      <c r="E15" s="123" t="s">
        <v>396</v>
      </c>
      <c r="F15" s="115"/>
      <c r="G15" s="115"/>
      <c r="H15" s="115"/>
      <c r="I15" s="115"/>
      <c r="J15" s="115"/>
      <c r="K15" s="115"/>
      <c r="L15" s="115"/>
      <c r="M15" s="115"/>
      <c r="N15" s="115"/>
      <c r="O15" s="115"/>
      <c r="P15" s="115"/>
      <c r="Q15" s="115"/>
      <c r="R15" s="115"/>
      <c r="S15" s="115"/>
      <c r="T15" s="115"/>
      <c r="U15" s="122"/>
      <c r="V15" s="122"/>
      <c r="W15" s="122"/>
      <c r="X15" s="122"/>
      <c r="Y15" s="122"/>
      <c r="Z15" s="116"/>
      <c r="AA15" s="113"/>
      <c r="AB15" s="113"/>
      <c r="AC15" s="113"/>
      <c r="AD15" s="113"/>
      <c r="AE15" s="113"/>
      <c r="AM15" s="120"/>
      <c r="AN15" s="113"/>
      <c r="AO15" s="113"/>
      <c r="AP15" s="113"/>
      <c r="AQ15" s="121"/>
    </row>
    <row r="16" spans="1:43" ht="15.4" hidden="1">
      <c r="A16" s="115"/>
      <c r="B16" s="115"/>
      <c r="C16" s="115"/>
      <c r="D16" s="114"/>
      <c r="E16" s="125" t="s">
        <v>319</v>
      </c>
      <c r="F16" s="115"/>
      <c r="G16" s="115"/>
      <c r="H16" s="115"/>
      <c r="I16" s="115"/>
      <c r="J16" s="115"/>
      <c r="K16" s="115"/>
      <c r="L16" s="115"/>
      <c r="M16" s="115"/>
      <c r="N16" s="115"/>
      <c r="O16" s="115"/>
      <c r="P16" s="115"/>
      <c r="Q16" s="115"/>
      <c r="R16" s="115"/>
      <c r="S16" s="115"/>
      <c r="T16" s="115"/>
      <c r="U16" s="122"/>
      <c r="V16" s="122"/>
      <c r="W16" s="122"/>
      <c r="X16" s="122"/>
      <c r="Y16" s="122"/>
      <c r="Z16" s="116"/>
      <c r="AA16" s="113"/>
      <c r="AB16" s="113"/>
      <c r="AC16" s="113"/>
      <c r="AD16" s="113"/>
      <c r="AE16" s="113"/>
      <c r="AM16" s="120"/>
      <c r="AN16" s="113"/>
      <c r="AO16" s="113"/>
      <c r="AP16" s="113"/>
      <c r="AQ16" s="121"/>
    </row>
    <row r="17" spans="1:43" ht="15.4" hidden="1">
      <c r="A17" s="115"/>
      <c r="B17" s="115"/>
      <c r="C17" s="115"/>
      <c r="D17" s="114"/>
      <c r="E17" s="123" t="s">
        <v>372</v>
      </c>
      <c r="F17" s="115"/>
      <c r="G17" s="115"/>
      <c r="H17" s="115"/>
      <c r="I17" s="115"/>
      <c r="J17" s="115"/>
      <c r="K17" s="115"/>
      <c r="L17" s="115"/>
      <c r="M17" s="115"/>
      <c r="N17" s="115"/>
      <c r="O17" s="115"/>
      <c r="P17" s="115"/>
      <c r="Q17" s="115"/>
      <c r="R17" s="115"/>
      <c r="S17" s="115"/>
      <c r="T17" s="115"/>
      <c r="U17" s="122"/>
      <c r="V17" s="122"/>
      <c r="W17" s="122"/>
      <c r="X17" s="122"/>
      <c r="Y17" s="122"/>
      <c r="Z17" s="116"/>
      <c r="AA17" s="113"/>
      <c r="AB17" s="113"/>
      <c r="AC17" s="113"/>
      <c r="AD17" s="113"/>
      <c r="AE17" s="113"/>
      <c r="AM17" s="120"/>
      <c r="AN17" s="113"/>
      <c r="AO17" s="113"/>
      <c r="AP17" s="113"/>
      <c r="AQ17" s="121"/>
    </row>
    <row r="18" spans="1:43" ht="15.4" hidden="1">
      <c r="A18" s="115"/>
      <c r="B18" s="115"/>
      <c r="C18" s="115"/>
      <c r="D18" s="114"/>
      <c r="E18" s="123" t="s">
        <v>351</v>
      </c>
      <c r="F18" s="115"/>
      <c r="G18" s="115"/>
      <c r="H18" s="115"/>
      <c r="I18" s="115"/>
      <c r="J18" s="115"/>
      <c r="K18" s="115"/>
      <c r="L18" s="115"/>
      <c r="M18" s="115"/>
      <c r="N18" s="115"/>
      <c r="O18" s="115"/>
      <c r="P18" s="115"/>
      <c r="Q18" s="115"/>
      <c r="R18" s="115"/>
      <c r="S18" s="115"/>
      <c r="T18" s="115"/>
      <c r="U18" s="122"/>
      <c r="V18" s="122"/>
      <c r="W18" s="122"/>
      <c r="X18" s="122"/>
      <c r="Y18" s="122"/>
      <c r="Z18" s="116"/>
      <c r="AA18" s="113"/>
      <c r="AB18" s="113"/>
      <c r="AC18" s="113"/>
      <c r="AD18" s="113"/>
      <c r="AE18" s="113"/>
      <c r="AM18" s="120"/>
      <c r="AN18" s="113"/>
      <c r="AO18" s="113"/>
      <c r="AP18" s="113"/>
      <c r="AQ18" s="121"/>
    </row>
    <row r="19" spans="1:43" ht="15.4" hidden="1">
      <c r="A19" s="115"/>
      <c r="B19" s="115"/>
      <c r="C19" s="115"/>
      <c r="D19" s="114"/>
      <c r="E19" s="125" t="s">
        <v>283</v>
      </c>
      <c r="F19" s="115"/>
      <c r="G19" s="115"/>
      <c r="H19" s="115"/>
      <c r="I19" s="115"/>
      <c r="J19" s="115"/>
      <c r="K19" s="115"/>
      <c r="L19" s="115"/>
      <c r="M19" s="115"/>
      <c r="N19" s="115"/>
      <c r="O19" s="115"/>
      <c r="P19" s="115"/>
      <c r="Q19" s="115"/>
      <c r="R19" s="115"/>
      <c r="S19" s="115"/>
      <c r="T19" s="115"/>
      <c r="U19" s="122"/>
      <c r="V19" s="122"/>
      <c r="W19" s="122"/>
      <c r="X19" s="122"/>
      <c r="Y19" s="122"/>
      <c r="Z19" s="116"/>
      <c r="AA19" s="113"/>
      <c r="AB19" s="113"/>
      <c r="AC19" s="113"/>
      <c r="AD19" s="113"/>
      <c r="AE19" s="113"/>
      <c r="AM19" s="120"/>
      <c r="AN19" s="113"/>
      <c r="AO19" s="113"/>
      <c r="AP19" s="113"/>
      <c r="AQ19" s="121"/>
    </row>
    <row r="20" spans="1:43" ht="15.4" hidden="1">
      <c r="A20" s="115"/>
      <c r="B20" s="115"/>
      <c r="C20" s="115"/>
      <c r="D20" s="114"/>
      <c r="E20" s="124" t="s">
        <v>279</v>
      </c>
      <c r="F20" s="115"/>
      <c r="G20" s="115"/>
      <c r="H20" s="115"/>
      <c r="I20" s="115"/>
      <c r="J20" s="115"/>
      <c r="K20" s="115"/>
      <c r="L20" s="115"/>
      <c r="M20" s="115"/>
      <c r="N20" s="115"/>
      <c r="O20" s="115"/>
      <c r="P20" s="115"/>
      <c r="Q20" s="115"/>
      <c r="R20" s="115"/>
      <c r="S20" s="115"/>
      <c r="T20" s="115"/>
      <c r="U20" s="122"/>
      <c r="V20" s="122"/>
      <c r="W20" s="122"/>
      <c r="X20" s="122"/>
      <c r="Y20" s="122"/>
      <c r="Z20" s="116"/>
      <c r="AA20" s="113"/>
      <c r="AB20" s="113"/>
      <c r="AC20" s="113"/>
      <c r="AD20" s="113"/>
      <c r="AE20" s="113"/>
      <c r="AM20" s="120"/>
      <c r="AN20" s="113"/>
      <c r="AO20" s="113"/>
      <c r="AP20" s="113"/>
      <c r="AQ20" s="121"/>
    </row>
    <row r="21" spans="1:43" ht="15.4" hidden="1">
      <c r="A21" s="115"/>
      <c r="B21" s="115"/>
      <c r="C21" s="115"/>
      <c r="D21" s="114"/>
      <c r="E21" s="123" t="s">
        <v>267</v>
      </c>
      <c r="F21" s="115"/>
      <c r="G21" s="115"/>
      <c r="H21" s="115"/>
      <c r="I21" s="115"/>
      <c r="J21" s="115"/>
      <c r="K21" s="115"/>
      <c r="L21" s="115"/>
      <c r="M21" s="115"/>
      <c r="N21" s="115"/>
      <c r="O21" s="115"/>
      <c r="P21" s="115"/>
      <c r="Q21" s="115"/>
      <c r="R21" s="115"/>
      <c r="S21" s="115"/>
      <c r="T21" s="115"/>
      <c r="U21" s="122"/>
      <c r="V21" s="122"/>
      <c r="W21" s="122"/>
      <c r="X21" s="122"/>
      <c r="Y21" s="122"/>
      <c r="Z21" s="116"/>
      <c r="AA21" s="113"/>
      <c r="AB21" s="113"/>
      <c r="AC21" s="113"/>
      <c r="AD21" s="113"/>
      <c r="AE21" s="113"/>
      <c r="AM21" s="120"/>
      <c r="AN21" s="113"/>
      <c r="AO21" s="113"/>
      <c r="AP21" s="113"/>
      <c r="AQ21" s="121"/>
    </row>
    <row r="22" spans="1:43" ht="15.4" hidden="1">
      <c r="A22" s="115"/>
      <c r="B22" s="115"/>
      <c r="C22" s="115"/>
      <c r="D22" s="114"/>
      <c r="E22" s="125" t="s">
        <v>324</v>
      </c>
      <c r="F22" s="115"/>
      <c r="G22" s="115"/>
      <c r="H22" s="115"/>
      <c r="I22" s="115"/>
      <c r="J22" s="115"/>
      <c r="K22" s="115"/>
      <c r="L22" s="115"/>
      <c r="M22" s="115"/>
      <c r="N22" s="115"/>
      <c r="O22" s="115"/>
      <c r="P22" s="115"/>
      <c r="Q22" s="115"/>
      <c r="R22" s="115"/>
      <c r="S22" s="115"/>
      <c r="T22" s="115"/>
      <c r="U22" s="122"/>
      <c r="V22" s="122"/>
      <c r="W22" s="122"/>
      <c r="X22" s="122"/>
      <c r="Y22" s="122"/>
      <c r="Z22" s="116"/>
      <c r="AA22" s="113"/>
      <c r="AB22" s="113"/>
      <c r="AC22" s="113"/>
      <c r="AD22" s="113"/>
      <c r="AE22" s="113"/>
      <c r="AM22" s="120"/>
      <c r="AN22" s="113"/>
      <c r="AO22" s="113"/>
      <c r="AP22" s="113"/>
      <c r="AQ22" s="121"/>
    </row>
    <row r="23" spans="1:43" ht="15.4" hidden="1">
      <c r="A23" s="115"/>
      <c r="B23" s="115"/>
      <c r="C23" s="115"/>
      <c r="D23" s="114"/>
      <c r="E23" s="123" t="s">
        <v>327</v>
      </c>
      <c r="F23" s="115"/>
      <c r="G23" s="115"/>
      <c r="H23" s="115"/>
      <c r="I23" s="115"/>
      <c r="J23" s="115"/>
      <c r="K23" s="115"/>
      <c r="L23" s="115"/>
      <c r="M23" s="115"/>
      <c r="N23" s="115"/>
      <c r="O23" s="115"/>
      <c r="P23" s="115"/>
      <c r="Q23" s="115"/>
      <c r="R23" s="115"/>
      <c r="S23" s="115"/>
      <c r="T23" s="115"/>
      <c r="U23" s="122"/>
      <c r="V23" s="122"/>
      <c r="W23" s="122"/>
      <c r="X23" s="122"/>
      <c r="Y23" s="122"/>
      <c r="Z23" s="116"/>
      <c r="AA23" s="113"/>
      <c r="AB23" s="113"/>
      <c r="AC23" s="113"/>
      <c r="AD23" s="113"/>
      <c r="AE23" s="113"/>
      <c r="AM23" s="120"/>
      <c r="AN23" s="113"/>
      <c r="AO23" s="113"/>
      <c r="AP23" s="113"/>
      <c r="AQ23" s="121"/>
    </row>
    <row r="24" spans="1:43" ht="15.4" hidden="1">
      <c r="A24" s="115"/>
      <c r="B24" s="115"/>
      <c r="C24" s="115"/>
      <c r="D24" s="114"/>
      <c r="E24" s="123" t="s">
        <v>333</v>
      </c>
      <c r="F24" s="115"/>
      <c r="G24" s="115"/>
      <c r="H24" s="115"/>
      <c r="I24" s="115"/>
      <c r="J24" s="115"/>
      <c r="K24" s="115"/>
      <c r="L24" s="115"/>
      <c r="M24" s="115"/>
      <c r="N24" s="115"/>
      <c r="O24" s="115"/>
      <c r="P24" s="115"/>
      <c r="Q24" s="115"/>
      <c r="R24" s="115"/>
      <c r="S24" s="115"/>
      <c r="T24" s="115"/>
      <c r="U24" s="122"/>
      <c r="V24" s="122"/>
      <c r="W24" s="122"/>
      <c r="X24" s="122"/>
      <c r="Y24" s="122"/>
      <c r="Z24" s="116"/>
      <c r="AA24" s="113"/>
      <c r="AB24" s="113"/>
      <c r="AC24" s="113"/>
      <c r="AD24" s="113"/>
      <c r="AE24" s="113"/>
      <c r="AM24" s="120"/>
      <c r="AN24" s="113"/>
      <c r="AO24" s="113"/>
      <c r="AP24" s="113"/>
      <c r="AQ24" s="121"/>
    </row>
    <row r="25" spans="1:43" ht="15.4" hidden="1">
      <c r="A25" s="115"/>
      <c r="B25" s="115"/>
      <c r="C25" s="115"/>
      <c r="D25" s="114"/>
      <c r="E25" s="124" t="s">
        <v>295</v>
      </c>
      <c r="F25" s="115"/>
      <c r="G25" s="115"/>
      <c r="H25" s="115"/>
      <c r="I25" s="115"/>
      <c r="J25" s="115"/>
      <c r="K25" s="115"/>
      <c r="L25" s="115"/>
      <c r="M25" s="115"/>
      <c r="N25" s="115"/>
      <c r="O25" s="115"/>
      <c r="P25" s="115"/>
      <c r="Q25" s="115"/>
      <c r="R25" s="115"/>
      <c r="S25" s="115"/>
      <c r="T25" s="115"/>
      <c r="U25" s="122"/>
      <c r="V25" s="122"/>
      <c r="W25" s="122"/>
      <c r="X25" s="122"/>
      <c r="Y25" s="122"/>
      <c r="Z25" s="116"/>
      <c r="AA25" s="113"/>
      <c r="AB25" s="113"/>
      <c r="AC25" s="113"/>
      <c r="AD25" s="113"/>
      <c r="AE25" s="113"/>
      <c r="AM25" s="120"/>
      <c r="AN25" s="113"/>
      <c r="AO25" s="113"/>
      <c r="AP25" s="113"/>
      <c r="AQ25" s="121"/>
    </row>
    <row r="26" spans="1:43" ht="15.4" hidden="1">
      <c r="A26" s="115"/>
      <c r="B26" s="115"/>
      <c r="C26" s="115"/>
      <c r="D26" s="114"/>
      <c r="E26" s="123" t="s">
        <v>321</v>
      </c>
      <c r="F26" s="115"/>
      <c r="G26" s="115"/>
      <c r="H26" s="115"/>
      <c r="I26" s="115"/>
      <c r="J26" s="115"/>
      <c r="K26" s="115"/>
      <c r="L26" s="115"/>
      <c r="M26" s="115"/>
      <c r="N26" s="115"/>
      <c r="O26" s="115"/>
      <c r="P26" s="115"/>
      <c r="Q26" s="115"/>
      <c r="R26" s="115"/>
      <c r="S26" s="115"/>
      <c r="T26" s="115"/>
      <c r="U26" s="122"/>
      <c r="V26" s="122"/>
      <c r="W26" s="122"/>
      <c r="X26" s="122"/>
      <c r="Y26" s="122"/>
      <c r="Z26" s="116"/>
      <c r="AA26" s="113"/>
      <c r="AB26" s="113"/>
      <c r="AC26" s="113"/>
      <c r="AD26" s="113"/>
      <c r="AE26" s="113"/>
      <c r="AM26" s="120"/>
      <c r="AN26" s="113"/>
      <c r="AO26" s="113"/>
      <c r="AP26" s="113"/>
      <c r="AQ26" s="121"/>
    </row>
    <row r="27" spans="1:43" ht="15.4" hidden="1">
      <c r="A27" s="115"/>
      <c r="B27" s="115"/>
      <c r="C27" s="115"/>
      <c r="D27" s="114"/>
      <c r="E27" s="125" t="s">
        <v>379</v>
      </c>
      <c r="F27" s="115"/>
      <c r="G27" s="115"/>
      <c r="H27" s="115"/>
      <c r="I27" s="115"/>
      <c r="J27" s="115"/>
      <c r="K27" s="115"/>
      <c r="L27" s="115"/>
      <c r="M27" s="115"/>
      <c r="N27" s="115"/>
      <c r="O27" s="115"/>
      <c r="P27" s="115"/>
      <c r="Q27" s="115"/>
      <c r="R27" s="115"/>
      <c r="S27" s="115"/>
      <c r="T27" s="115"/>
      <c r="U27" s="122"/>
      <c r="V27" s="122"/>
      <c r="W27" s="122"/>
      <c r="X27" s="122"/>
      <c r="Y27" s="122"/>
      <c r="Z27" s="116"/>
      <c r="AA27" s="113"/>
      <c r="AB27" s="113"/>
      <c r="AC27" s="113"/>
      <c r="AD27" s="113"/>
      <c r="AE27" s="113"/>
      <c r="AM27" s="120"/>
      <c r="AN27" s="113"/>
      <c r="AO27" s="113"/>
      <c r="AP27" s="113"/>
      <c r="AQ27" s="121"/>
    </row>
    <row r="28" spans="1:43" ht="15.4" hidden="1">
      <c r="A28" s="115"/>
      <c r="B28" s="115"/>
      <c r="C28" s="115"/>
      <c r="D28" s="114"/>
      <c r="E28" s="123" t="s">
        <v>265</v>
      </c>
      <c r="F28" s="115"/>
      <c r="G28" s="115"/>
      <c r="H28" s="115"/>
      <c r="I28" s="115"/>
      <c r="J28" s="115"/>
      <c r="K28" s="115"/>
      <c r="L28" s="115"/>
      <c r="M28" s="115"/>
      <c r="N28" s="115"/>
      <c r="O28" s="115"/>
      <c r="P28" s="115"/>
      <c r="Q28" s="115"/>
      <c r="R28" s="115"/>
      <c r="S28" s="115"/>
      <c r="T28" s="115"/>
      <c r="U28" s="122"/>
      <c r="V28" s="122"/>
      <c r="W28" s="122"/>
      <c r="X28" s="122"/>
      <c r="Y28" s="122"/>
      <c r="Z28" s="116"/>
      <c r="AA28" s="113"/>
      <c r="AB28" s="113"/>
      <c r="AC28" s="113"/>
      <c r="AD28" s="113"/>
      <c r="AE28" s="113"/>
      <c r="AM28" s="120"/>
      <c r="AN28" s="113"/>
      <c r="AO28" s="113"/>
      <c r="AP28" s="113"/>
      <c r="AQ28" s="121"/>
    </row>
    <row r="29" spans="1:43" ht="15.4" hidden="1">
      <c r="A29" s="115"/>
      <c r="B29" s="115"/>
      <c r="C29" s="115"/>
      <c r="D29" s="114"/>
      <c r="E29" s="126" t="s">
        <v>408</v>
      </c>
      <c r="F29" s="115"/>
      <c r="G29" s="115"/>
      <c r="H29" s="115"/>
      <c r="I29" s="115"/>
      <c r="J29" s="115"/>
      <c r="K29" s="115"/>
      <c r="L29" s="115"/>
      <c r="M29" s="115"/>
      <c r="N29" s="115"/>
      <c r="O29" s="115"/>
      <c r="P29" s="115"/>
      <c r="Q29" s="115"/>
      <c r="R29" s="115"/>
      <c r="S29" s="115"/>
      <c r="T29" s="115"/>
      <c r="U29" s="122"/>
      <c r="V29" s="122"/>
      <c r="W29" s="122"/>
      <c r="X29" s="122"/>
      <c r="Y29" s="122"/>
      <c r="Z29" s="116"/>
      <c r="AA29" s="113"/>
      <c r="AB29" s="113"/>
      <c r="AC29" s="113"/>
      <c r="AD29" s="113"/>
      <c r="AE29" s="113"/>
      <c r="AM29" s="120"/>
      <c r="AN29" s="113"/>
      <c r="AO29" s="113"/>
      <c r="AP29" s="113"/>
      <c r="AQ29" s="121"/>
    </row>
    <row r="30" spans="1:43" ht="15.4" hidden="1">
      <c r="A30" s="115"/>
      <c r="B30" s="115"/>
      <c r="C30" s="115"/>
      <c r="D30" s="114"/>
      <c r="E30" s="123" t="s">
        <v>375</v>
      </c>
      <c r="F30" s="115"/>
      <c r="G30" s="115"/>
      <c r="H30" s="115"/>
      <c r="I30" s="115"/>
      <c r="J30" s="115"/>
      <c r="K30" s="115"/>
      <c r="L30" s="115"/>
      <c r="M30" s="115"/>
      <c r="N30" s="115"/>
      <c r="O30" s="115"/>
      <c r="P30" s="115"/>
      <c r="Q30" s="115"/>
      <c r="R30" s="115"/>
      <c r="S30" s="115"/>
      <c r="T30" s="115"/>
      <c r="U30" s="122"/>
      <c r="V30" s="122"/>
      <c r="W30" s="122"/>
      <c r="X30" s="122"/>
      <c r="Y30" s="122"/>
      <c r="Z30" s="116"/>
      <c r="AA30" s="113"/>
      <c r="AB30" s="113"/>
      <c r="AC30" s="113"/>
      <c r="AD30" s="113"/>
      <c r="AE30" s="113"/>
      <c r="AM30" s="120"/>
      <c r="AN30" s="113"/>
      <c r="AO30" s="113"/>
      <c r="AP30" s="113"/>
      <c r="AQ30" s="121"/>
    </row>
    <row r="31" spans="1:43" ht="15.4" hidden="1">
      <c r="A31" s="115"/>
      <c r="B31" s="115"/>
      <c r="C31" s="115"/>
      <c r="D31" s="114"/>
      <c r="E31" s="123" t="s">
        <v>335</v>
      </c>
      <c r="F31" s="115"/>
      <c r="G31" s="115"/>
      <c r="H31" s="115"/>
      <c r="I31" s="115"/>
      <c r="J31" s="115"/>
      <c r="K31" s="115"/>
      <c r="L31" s="115"/>
      <c r="M31" s="115"/>
      <c r="N31" s="115"/>
      <c r="O31" s="115"/>
      <c r="P31" s="115"/>
      <c r="Q31" s="115"/>
      <c r="R31" s="115"/>
      <c r="S31" s="115"/>
      <c r="T31" s="115"/>
      <c r="U31" s="122"/>
      <c r="V31" s="122"/>
      <c r="W31" s="122"/>
      <c r="X31" s="122"/>
      <c r="Y31" s="122"/>
      <c r="Z31" s="116"/>
      <c r="AA31" s="113"/>
      <c r="AB31" s="113"/>
      <c r="AC31" s="113"/>
      <c r="AD31" s="113"/>
      <c r="AE31" s="113"/>
      <c r="AM31" s="120"/>
      <c r="AN31" s="113"/>
      <c r="AO31" s="113"/>
      <c r="AP31" s="113"/>
      <c r="AQ31" s="121"/>
    </row>
    <row r="32" spans="1:43" ht="15.4" hidden="1">
      <c r="A32" s="115"/>
      <c r="B32" s="115"/>
      <c r="C32" s="115"/>
      <c r="D32" s="114"/>
      <c r="E32" s="123" t="s">
        <v>248</v>
      </c>
      <c r="F32" s="115"/>
      <c r="G32" s="115"/>
      <c r="H32" s="115"/>
      <c r="I32" s="115"/>
      <c r="J32" s="115"/>
      <c r="K32" s="115"/>
      <c r="L32" s="115"/>
      <c r="M32" s="115"/>
      <c r="N32" s="115"/>
      <c r="O32" s="115"/>
      <c r="P32" s="115"/>
      <c r="Q32" s="115"/>
      <c r="R32" s="115"/>
      <c r="S32" s="115"/>
      <c r="T32" s="115"/>
      <c r="U32" s="122"/>
      <c r="V32" s="122"/>
      <c r="W32" s="122"/>
      <c r="X32" s="122"/>
      <c r="Y32" s="122"/>
      <c r="Z32" s="116"/>
      <c r="AA32" s="113"/>
      <c r="AB32" s="113"/>
      <c r="AC32" s="113"/>
      <c r="AD32" s="113"/>
      <c r="AE32" s="113"/>
      <c r="AM32" s="120"/>
      <c r="AN32" s="113"/>
      <c r="AO32" s="113"/>
      <c r="AP32" s="113"/>
      <c r="AQ32" s="121"/>
    </row>
    <row r="33" spans="1:43" ht="15.4" hidden="1">
      <c r="A33" s="115"/>
      <c r="B33" s="115"/>
      <c r="C33" s="115"/>
      <c r="D33" s="114"/>
      <c r="E33" s="126" t="s">
        <v>406</v>
      </c>
      <c r="F33" s="115"/>
      <c r="G33" s="115"/>
      <c r="H33" s="115"/>
      <c r="I33" s="115"/>
      <c r="J33" s="115"/>
      <c r="K33" s="115"/>
      <c r="L33" s="115"/>
      <c r="M33" s="115"/>
      <c r="N33" s="115"/>
      <c r="O33" s="115"/>
      <c r="P33" s="115"/>
      <c r="Q33" s="115"/>
      <c r="R33" s="115"/>
      <c r="S33" s="115"/>
      <c r="T33" s="115"/>
      <c r="U33" s="122"/>
      <c r="V33" s="122"/>
      <c r="W33" s="122"/>
      <c r="X33" s="122"/>
      <c r="Y33" s="122"/>
      <c r="Z33" s="116"/>
      <c r="AA33" s="113"/>
      <c r="AB33" s="113"/>
      <c r="AC33" s="113"/>
      <c r="AD33" s="113"/>
      <c r="AE33" s="113"/>
      <c r="AM33" s="120"/>
      <c r="AN33" s="113"/>
      <c r="AO33" s="113"/>
      <c r="AP33" s="113"/>
      <c r="AQ33" s="121"/>
    </row>
    <row r="34" spans="1:43" ht="15.4" hidden="1">
      <c r="A34" s="115"/>
      <c r="B34" s="115"/>
      <c r="C34" s="115"/>
      <c r="D34" s="114"/>
      <c r="E34" s="123" t="s">
        <v>366</v>
      </c>
      <c r="F34" s="115"/>
      <c r="G34" s="115"/>
      <c r="H34" s="115"/>
      <c r="I34" s="115"/>
      <c r="J34" s="115"/>
      <c r="K34" s="115"/>
      <c r="L34" s="115"/>
      <c r="M34" s="115"/>
      <c r="N34" s="115"/>
      <c r="O34" s="115"/>
      <c r="P34" s="115"/>
      <c r="Q34" s="115"/>
      <c r="R34" s="115"/>
      <c r="S34" s="115"/>
      <c r="T34" s="115"/>
      <c r="U34" s="122"/>
      <c r="V34" s="122"/>
      <c r="W34" s="122"/>
      <c r="X34" s="122"/>
      <c r="Y34" s="122"/>
      <c r="Z34" s="116"/>
      <c r="AA34" s="113"/>
      <c r="AB34" s="113"/>
      <c r="AC34" s="113"/>
      <c r="AD34" s="113"/>
      <c r="AE34" s="113"/>
      <c r="AM34" s="120"/>
      <c r="AN34" s="113"/>
      <c r="AO34" s="113"/>
      <c r="AP34" s="113"/>
      <c r="AQ34" s="121"/>
    </row>
    <row r="35" spans="1:43" ht="15.4" hidden="1">
      <c r="A35" s="115"/>
      <c r="B35" s="115"/>
      <c r="C35" s="115"/>
      <c r="D35" s="114"/>
      <c r="E35" s="124" t="s">
        <v>342</v>
      </c>
      <c r="F35" s="115"/>
      <c r="G35" s="115"/>
      <c r="H35" s="115"/>
      <c r="I35" s="115"/>
      <c r="J35" s="115"/>
      <c r="K35" s="115"/>
      <c r="L35" s="115"/>
      <c r="M35" s="115"/>
      <c r="N35" s="115"/>
      <c r="O35" s="115"/>
      <c r="P35" s="115"/>
      <c r="Q35" s="115"/>
      <c r="R35" s="115"/>
      <c r="S35" s="115"/>
      <c r="T35" s="115"/>
      <c r="U35" s="122"/>
      <c r="V35" s="122"/>
      <c r="W35" s="122"/>
      <c r="X35" s="122"/>
      <c r="Y35" s="122"/>
      <c r="Z35" s="116"/>
      <c r="AA35" s="113"/>
      <c r="AB35" s="113"/>
      <c r="AC35" s="113"/>
      <c r="AD35" s="113"/>
      <c r="AE35" s="113"/>
      <c r="AM35" s="120"/>
      <c r="AN35" s="113"/>
      <c r="AO35" s="113"/>
      <c r="AP35" s="113"/>
      <c r="AQ35" s="121"/>
    </row>
    <row r="36" spans="1:43" ht="15.4" hidden="1">
      <c r="A36" s="115"/>
      <c r="B36" s="115"/>
      <c r="C36" s="115"/>
      <c r="D36" s="114"/>
      <c r="E36" s="123" t="s">
        <v>252</v>
      </c>
      <c r="F36" s="115"/>
      <c r="G36" s="115"/>
      <c r="H36" s="115"/>
      <c r="I36" s="115"/>
      <c r="J36" s="115"/>
      <c r="K36" s="115"/>
      <c r="L36" s="115"/>
      <c r="M36" s="115"/>
      <c r="N36" s="115"/>
      <c r="O36" s="115"/>
      <c r="P36" s="115"/>
      <c r="Q36" s="115"/>
      <c r="R36" s="115"/>
      <c r="S36" s="115"/>
      <c r="T36" s="115"/>
      <c r="U36" s="122"/>
      <c r="V36" s="122"/>
      <c r="W36" s="122"/>
      <c r="X36" s="122"/>
      <c r="Y36" s="122"/>
      <c r="Z36" s="116"/>
      <c r="AA36" s="113"/>
      <c r="AB36" s="113"/>
      <c r="AC36" s="113"/>
      <c r="AD36" s="113"/>
      <c r="AE36" s="113"/>
      <c r="AM36" s="120"/>
      <c r="AN36" s="113"/>
      <c r="AO36" s="113"/>
      <c r="AP36" s="113"/>
      <c r="AQ36" s="121"/>
    </row>
    <row r="37" spans="1:43" ht="15.4" hidden="1">
      <c r="A37" s="115"/>
      <c r="B37" s="115"/>
      <c r="C37" s="115"/>
      <c r="D37" s="114"/>
      <c r="E37" s="125" t="s">
        <v>271</v>
      </c>
      <c r="F37" s="115"/>
      <c r="G37" s="115"/>
      <c r="H37" s="115"/>
      <c r="I37" s="115"/>
      <c r="J37" s="115"/>
      <c r="K37" s="115"/>
      <c r="L37" s="115"/>
      <c r="M37" s="115"/>
      <c r="N37" s="115"/>
      <c r="O37" s="115"/>
      <c r="P37" s="115"/>
      <c r="Q37" s="115"/>
      <c r="R37" s="115"/>
      <c r="S37" s="115"/>
      <c r="T37" s="115"/>
      <c r="U37" s="122"/>
      <c r="V37" s="122"/>
      <c r="W37" s="122"/>
      <c r="X37" s="122"/>
      <c r="Y37" s="122"/>
      <c r="Z37" s="116"/>
      <c r="AA37" s="113"/>
      <c r="AB37" s="113"/>
      <c r="AC37" s="113"/>
      <c r="AD37" s="113"/>
      <c r="AE37" s="113"/>
      <c r="AM37" s="120"/>
      <c r="AN37" s="113"/>
      <c r="AO37" s="113"/>
      <c r="AP37" s="113"/>
      <c r="AQ37" s="121"/>
    </row>
    <row r="38" spans="1:43" ht="15.4" hidden="1">
      <c r="A38" s="115"/>
      <c r="B38" s="115"/>
      <c r="C38" s="115"/>
      <c r="D38" s="114"/>
      <c r="E38" s="123" t="s">
        <v>256</v>
      </c>
      <c r="F38" s="115"/>
      <c r="G38" s="115"/>
      <c r="H38" s="115"/>
      <c r="I38" s="115"/>
      <c r="J38" s="115"/>
      <c r="K38" s="115"/>
      <c r="L38" s="115"/>
      <c r="M38" s="115"/>
      <c r="N38" s="115"/>
      <c r="O38" s="115"/>
      <c r="P38" s="115"/>
      <c r="Q38" s="115"/>
      <c r="R38" s="115"/>
      <c r="S38" s="115"/>
      <c r="T38" s="115"/>
      <c r="U38" s="122"/>
      <c r="V38" s="122"/>
      <c r="W38" s="122"/>
      <c r="X38" s="122"/>
      <c r="Y38" s="122"/>
      <c r="Z38" s="116"/>
      <c r="AA38" s="113"/>
      <c r="AB38" s="113"/>
      <c r="AC38" s="113"/>
      <c r="AD38" s="113"/>
      <c r="AE38" s="113"/>
      <c r="AM38" s="120"/>
      <c r="AN38" s="113"/>
      <c r="AO38" s="113"/>
      <c r="AP38" s="113"/>
      <c r="AQ38" s="121"/>
    </row>
    <row r="39" spans="1:43" ht="15.4" hidden="1">
      <c r="A39" s="115"/>
      <c r="B39" s="115"/>
      <c r="C39" s="115"/>
      <c r="D39" s="114"/>
      <c r="E39" s="124" t="s">
        <v>377</v>
      </c>
      <c r="F39" s="115"/>
      <c r="G39" s="115"/>
      <c r="H39" s="115"/>
      <c r="I39" s="115"/>
      <c r="J39" s="115"/>
      <c r="K39" s="115"/>
      <c r="L39" s="115"/>
      <c r="M39" s="115"/>
      <c r="N39" s="115"/>
      <c r="O39" s="115"/>
      <c r="P39" s="115"/>
      <c r="Q39" s="115"/>
      <c r="R39" s="115"/>
      <c r="S39" s="115"/>
      <c r="T39" s="115"/>
      <c r="U39" s="122"/>
      <c r="V39" s="122"/>
      <c r="W39" s="122"/>
      <c r="X39" s="122"/>
      <c r="Y39" s="122"/>
      <c r="Z39" s="116"/>
      <c r="AA39" s="113"/>
      <c r="AB39" s="113"/>
      <c r="AC39" s="113"/>
      <c r="AD39" s="113"/>
      <c r="AE39" s="113"/>
      <c r="AM39" s="120"/>
      <c r="AN39" s="113"/>
      <c r="AO39" s="113"/>
      <c r="AP39" s="113"/>
      <c r="AQ39" s="121"/>
    </row>
    <row r="40" spans="1:43" ht="15.4" hidden="1">
      <c r="A40" s="115"/>
      <c r="B40" s="115"/>
      <c r="C40" s="115"/>
      <c r="D40" s="114"/>
      <c r="E40" s="125" t="s">
        <v>317</v>
      </c>
      <c r="F40" s="115"/>
      <c r="G40" s="115"/>
      <c r="H40" s="115"/>
      <c r="I40" s="115"/>
      <c r="J40" s="115"/>
      <c r="K40" s="115"/>
      <c r="L40" s="115"/>
      <c r="M40" s="115"/>
      <c r="N40" s="115"/>
      <c r="O40" s="115"/>
      <c r="P40" s="115"/>
      <c r="Q40" s="115"/>
      <c r="R40" s="115"/>
      <c r="S40" s="115"/>
      <c r="T40" s="115"/>
      <c r="U40" s="122"/>
      <c r="V40" s="122"/>
      <c r="W40" s="122"/>
      <c r="X40" s="122"/>
      <c r="Y40" s="122"/>
      <c r="Z40" s="116"/>
      <c r="AA40" s="113"/>
      <c r="AB40" s="113"/>
      <c r="AC40" s="113"/>
      <c r="AD40" s="113"/>
      <c r="AE40" s="113"/>
      <c r="AM40" s="120"/>
      <c r="AN40" s="113"/>
      <c r="AO40" s="113"/>
      <c r="AP40" s="113"/>
      <c r="AQ40" s="121"/>
    </row>
    <row r="41" spans="1:43" ht="15.4" hidden="1">
      <c r="A41" s="115"/>
      <c r="B41" s="115"/>
      <c r="C41" s="115"/>
      <c r="D41" s="114"/>
      <c r="E41" s="123" t="s">
        <v>399</v>
      </c>
      <c r="F41" s="115"/>
      <c r="G41" s="115"/>
      <c r="H41" s="115"/>
      <c r="I41" s="115"/>
      <c r="J41" s="115"/>
      <c r="K41" s="115"/>
      <c r="L41" s="115"/>
      <c r="M41" s="115"/>
      <c r="N41" s="115"/>
      <c r="O41" s="115"/>
      <c r="P41" s="115"/>
      <c r="Q41" s="115"/>
      <c r="R41" s="115"/>
      <c r="S41" s="115"/>
      <c r="T41" s="115"/>
      <c r="U41" s="122"/>
      <c r="V41" s="122"/>
      <c r="W41" s="122"/>
      <c r="X41" s="122"/>
      <c r="Y41" s="122"/>
      <c r="Z41" s="116"/>
      <c r="AA41" s="113"/>
      <c r="AB41" s="113"/>
      <c r="AC41" s="113"/>
      <c r="AD41" s="113"/>
      <c r="AE41" s="113"/>
      <c r="AM41" s="120"/>
      <c r="AN41" s="113"/>
      <c r="AO41" s="113"/>
      <c r="AP41" s="113"/>
      <c r="AQ41" s="121"/>
    </row>
    <row r="42" spans="1:43" ht="15.4" hidden="1">
      <c r="A42" s="115"/>
      <c r="B42" s="115"/>
      <c r="C42" s="115"/>
      <c r="D42" s="114"/>
      <c r="E42" s="127" t="s">
        <v>404</v>
      </c>
      <c r="F42" s="115"/>
      <c r="G42" s="115"/>
      <c r="H42" s="115"/>
      <c r="I42" s="115"/>
      <c r="J42" s="115"/>
      <c r="K42" s="115"/>
      <c r="L42" s="115"/>
      <c r="M42" s="115"/>
      <c r="N42" s="115"/>
      <c r="O42" s="115"/>
      <c r="P42" s="115"/>
      <c r="Q42" s="115"/>
      <c r="R42" s="115"/>
      <c r="S42" s="115"/>
      <c r="T42" s="115"/>
      <c r="U42" s="122"/>
      <c r="V42" s="122"/>
      <c r="W42" s="122"/>
      <c r="X42" s="122"/>
      <c r="Y42" s="122"/>
      <c r="Z42" s="116"/>
      <c r="AA42" s="113"/>
      <c r="AB42" s="113"/>
      <c r="AC42" s="113"/>
      <c r="AD42" s="113"/>
      <c r="AE42" s="113"/>
      <c r="AM42" s="120"/>
      <c r="AN42" s="113"/>
      <c r="AO42" s="113"/>
      <c r="AP42" s="113"/>
      <c r="AQ42" s="121"/>
    </row>
    <row r="43" spans="1:43" ht="15.4" hidden="1">
      <c r="A43" s="115"/>
      <c r="B43" s="115"/>
      <c r="C43" s="115"/>
      <c r="D43" s="114"/>
      <c r="E43" s="128" t="s">
        <v>368</v>
      </c>
      <c r="F43" s="115"/>
      <c r="G43" s="115"/>
      <c r="H43" s="115"/>
      <c r="I43" s="115"/>
      <c r="J43" s="115"/>
      <c r="K43" s="115"/>
      <c r="L43" s="115"/>
      <c r="M43" s="115"/>
      <c r="N43" s="115"/>
      <c r="O43" s="115"/>
      <c r="P43" s="115"/>
      <c r="Q43" s="115"/>
      <c r="R43" s="115"/>
      <c r="S43" s="115"/>
      <c r="T43" s="115"/>
      <c r="U43" s="122"/>
      <c r="V43" s="122"/>
      <c r="W43" s="122"/>
      <c r="X43" s="122"/>
      <c r="Y43" s="122"/>
      <c r="Z43" s="116"/>
      <c r="AA43" s="113"/>
      <c r="AB43" s="113"/>
      <c r="AC43" s="113"/>
      <c r="AD43" s="113"/>
      <c r="AE43" s="113"/>
      <c r="AM43" s="120"/>
      <c r="AN43" s="113"/>
      <c r="AO43" s="113"/>
      <c r="AP43" s="113"/>
      <c r="AQ43" s="121"/>
    </row>
    <row r="44" spans="1:43" ht="15.4" hidden="1">
      <c r="A44" s="115"/>
      <c r="B44" s="115"/>
      <c r="C44" s="115"/>
      <c r="D44" s="114"/>
      <c r="E44" s="123" t="s">
        <v>348</v>
      </c>
      <c r="F44" s="115"/>
      <c r="G44" s="115"/>
      <c r="H44" s="115"/>
      <c r="I44" s="115"/>
      <c r="J44" s="115"/>
      <c r="K44" s="115"/>
      <c r="L44" s="115"/>
      <c r="M44" s="115"/>
      <c r="N44" s="115"/>
      <c r="O44" s="115"/>
      <c r="P44" s="115"/>
      <c r="Q44" s="115"/>
      <c r="R44" s="115"/>
      <c r="S44" s="115"/>
      <c r="T44" s="115"/>
      <c r="U44" s="122"/>
      <c r="V44" s="122"/>
      <c r="W44" s="122"/>
      <c r="X44" s="122"/>
      <c r="Y44" s="122"/>
      <c r="Z44" s="116"/>
      <c r="AA44" s="113"/>
      <c r="AB44" s="113"/>
      <c r="AC44" s="113"/>
      <c r="AD44" s="113"/>
      <c r="AE44" s="113"/>
      <c r="AM44" s="120"/>
      <c r="AN44" s="113"/>
      <c r="AO44" s="113"/>
      <c r="AP44" s="113"/>
      <c r="AQ44" s="121"/>
    </row>
    <row r="45" spans="1:43" ht="15.4" hidden="1">
      <c r="A45" s="115"/>
      <c r="B45" s="115"/>
      <c r="C45" s="115"/>
      <c r="D45" s="114"/>
      <c r="E45" s="123" t="s">
        <v>147</v>
      </c>
      <c r="F45" s="115"/>
      <c r="G45" s="115"/>
      <c r="H45" s="115"/>
      <c r="I45" s="115"/>
      <c r="J45" s="115"/>
      <c r="K45" s="115"/>
      <c r="L45" s="115"/>
      <c r="M45" s="115"/>
      <c r="N45" s="115"/>
      <c r="O45" s="115"/>
      <c r="P45" s="115"/>
      <c r="Q45" s="115"/>
      <c r="R45" s="115"/>
      <c r="S45" s="115"/>
      <c r="T45" s="115"/>
      <c r="U45" s="122"/>
      <c r="V45" s="122"/>
      <c r="W45" s="122"/>
      <c r="X45" s="122"/>
      <c r="Y45" s="122"/>
      <c r="Z45" s="116"/>
      <c r="AA45" s="113"/>
      <c r="AB45" s="113"/>
      <c r="AC45" s="113"/>
      <c r="AD45" s="113"/>
      <c r="AE45" s="113"/>
      <c r="AM45" s="120"/>
      <c r="AN45" s="113"/>
      <c r="AO45" s="113"/>
      <c r="AP45" s="113"/>
      <c r="AQ45" s="121"/>
    </row>
    <row r="46" spans="1:43" ht="15.4" hidden="1">
      <c r="A46" s="115"/>
      <c r="B46" s="115"/>
      <c r="C46" s="115"/>
      <c r="D46" s="114"/>
      <c r="E46" s="129" t="s">
        <v>330</v>
      </c>
      <c r="F46" s="115"/>
      <c r="G46" s="115"/>
      <c r="H46" s="115"/>
      <c r="I46" s="115"/>
      <c r="J46" s="115"/>
      <c r="K46" s="115"/>
      <c r="L46" s="115"/>
      <c r="M46" s="115"/>
      <c r="N46" s="115"/>
      <c r="O46" s="115"/>
      <c r="P46" s="115"/>
      <c r="Q46" s="115"/>
      <c r="R46" s="115"/>
      <c r="S46" s="115"/>
      <c r="T46" s="115"/>
      <c r="U46" s="122"/>
      <c r="V46" s="122"/>
      <c r="W46" s="122"/>
      <c r="X46" s="122"/>
      <c r="Y46" s="122"/>
      <c r="Z46" s="116"/>
      <c r="AA46" s="113"/>
      <c r="AB46" s="113"/>
      <c r="AC46" s="113"/>
      <c r="AD46" s="113"/>
      <c r="AE46" s="113"/>
      <c r="AM46" s="120"/>
      <c r="AN46" s="113"/>
      <c r="AO46" s="113"/>
      <c r="AP46" s="113"/>
      <c r="AQ46" s="121"/>
    </row>
    <row r="47" spans="1:43" ht="15.4" hidden="1">
      <c r="A47" s="115"/>
      <c r="B47" s="115"/>
      <c r="C47" s="115"/>
      <c r="D47" s="114"/>
      <c r="E47" s="123" t="s">
        <v>298</v>
      </c>
      <c r="F47" s="115"/>
      <c r="G47" s="115"/>
      <c r="H47" s="115"/>
      <c r="I47" s="115"/>
      <c r="J47" s="115"/>
      <c r="K47" s="115"/>
      <c r="L47" s="115"/>
      <c r="M47" s="115"/>
      <c r="N47" s="115"/>
      <c r="O47" s="115"/>
      <c r="P47" s="115"/>
      <c r="Q47" s="115"/>
      <c r="R47" s="115"/>
      <c r="S47" s="115"/>
      <c r="T47" s="115"/>
      <c r="U47" s="122"/>
      <c r="V47" s="122"/>
      <c r="W47" s="122"/>
      <c r="X47" s="122"/>
      <c r="Y47" s="122"/>
      <c r="Z47" s="116"/>
      <c r="AA47" s="113"/>
      <c r="AB47" s="113"/>
      <c r="AC47" s="113"/>
      <c r="AD47" s="113"/>
      <c r="AE47" s="113"/>
      <c r="AM47" s="120"/>
      <c r="AN47" s="113"/>
      <c r="AO47" s="113"/>
      <c r="AP47" s="113"/>
      <c r="AQ47" s="121"/>
    </row>
    <row r="48" spans="1:43" ht="15.4" hidden="1">
      <c r="A48" s="115"/>
      <c r="B48" s="115"/>
      <c r="C48" s="115"/>
      <c r="D48" s="114"/>
      <c r="E48" s="125" t="s">
        <v>345</v>
      </c>
      <c r="F48" s="115"/>
      <c r="G48" s="115"/>
      <c r="H48" s="115"/>
      <c r="I48" s="115"/>
      <c r="J48" s="115"/>
      <c r="K48" s="115"/>
      <c r="L48" s="115"/>
      <c r="M48" s="115"/>
      <c r="N48" s="115"/>
      <c r="O48" s="115"/>
      <c r="P48" s="115"/>
      <c r="Q48" s="115"/>
      <c r="R48" s="115"/>
      <c r="S48" s="115"/>
      <c r="T48" s="115"/>
      <c r="U48" s="122"/>
      <c r="V48" s="122"/>
      <c r="W48" s="122"/>
      <c r="X48" s="122"/>
      <c r="Y48" s="122"/>
      <c r="Z48" s="116"/>
      <c r="AA48" s="113"/>
      <c r="AB48" s="113"/>
      <c r="AC48" s="113"/>
      <c r="AD48" s="113"/>
      <c r="AE48" s="113"/>
      <c r="AM48" s="120"/>
      <c r="AN48" s="113"/>
      <c r="AO48" s="113"/>
      <c r="AP48" s="113"/>
      <c r="AQ48" s="121"/>
    </row>
    <row r="49" spans="1:53" ht="15.4" hidden="1">
      <c r="A49" s="115"/>
      <c r="B49" s="115"/>
      <c r="C49" s="115"/>
      <c r="D49" s="114"/>
      <c r="E49" s="123" t="s">
        <v>314</v>
      </c>
      <c r="F49" s="115"/>
      <c r="G49" s="115"/>
      <c r="H49" s="115"/>
      <c r="I49" s="115"/>
      <c r="J49" s="115"/>
      <c r="K49" s="115"/>
      <c r="L49" s="115"/>
      <c r="M49" s="115"/>
      <c r="N49" s="115"/>
      <c r="O49" s="115"/>
      <c r="P49" s="115"/>
      <c r="Q49" s="115"/>
      <c r="R49" s="115"/>
      <c r="S49" s="115"/>
      <c r="T49" s="115"/>
      <c r="U49" s="122"/>
      <c r="V49" s="122"/>
      <c r="W49" s="122"/>
      <c r="X49" s="122"/>
      <c r="Y49" s="122"/>
      <c r="Z49" s="116"/>
      <c r="AA49" s="113"/>
      <c r="AB49" s="113"/>
      <c r="AC49" s="113"/>
      <c r="AD49" s="113"/>
      <c r="AE49" s="113"/>
      <c r="AM49" s="120"/>
      <c r="AN49" s="113"/>
      <c r="AO49" s="113"/>
      <c r="AP49" s="113"/>
      <c r="AQ49" s="121"/>
    </row>
    <row r="50" spans="1:53" ht="15.4" hidden="1">
      <c r="A50" s="115"/>
      <c r="B50" s="115"/>
      <c r="C50" s="115"/>
      <c r="D50" s="114"/>
      <c r="E50" s="123" t="s">
        <v>301</v>
      </c>
      <c r="F50" s="115"/>
      <c r="G50" s="115"/>
      <c r="H50" s="115"/>
      <c r="I50" s="115"/>
      <c r="J50" s="115"/>
      <c r="K50" s="115"/>
      <c r="L50" s="115"/>
      <c r="M50" s="115"/>
      <c r="N50" s="115"/>
      <c r="O50" s="115"/>
      <c r="P50" s="115"/>
      <c r="Q50" s="115"/>
      <c r="R50" s="115"/>
      <c r="S50" s="115"/>
      <c r="T50" s="115"/>
      <c r="U50" s="122"/>
      <c r="V50" s="122"/>
      <c r="W50" s="122"/>
      <c r="X50" s="122"/>
      <c r="Y50" s="122"/>
      <c r="Z50" s="116"/>
      <c r="AA50" s="113"/>
      <c r="AB50" s="113"/>
      <c r="AC50" s="113"/>
      <c r="AD50" s="113"/>
      <c r="AE50" s="113"/>
      <c r="AM50" s="120"/>
      <c r="AN50" s="113"/>
      <c r="AO50" s="113"/>
      <c r="AP50" s="113"/>
      <c r="AQ50" s="121"/>
    </row>
    <row r="51" spans="1:53" ht="15.4" hidden="1">
      <c r="A51" s="115"/>
      <c r="B51" s="115"/>
      <c r="C51" s="115"/>
      <c r="D51" s="114"/>
      <c r="E51" s="123" t="s">
        <v>311</v>
      </c>
      <c r="F51" s="115"/>
      <c r="G51" s="115"/>
      <c r="H51" s="115"/>
      <c r="I51" s="115"/>
      <c r="J51" s="115"/>
      <c r="K51" s="115"/>
      <c r="L51" s="115"/>
      <c r="M51" s="115"/>
      <c r="N51" s="115"/>
      <c r="O51" s="115"/>
      <c r="P51" s="115"/>
      <c r="Q51" s="115"/>
      <c r="R51" s="115"/>
      <c r="S51" s="115"/>
      <c r="T51" s="115"/>
      <c r="U51" s="122"/>
      <c r="V51" s="122"/>
      <c r="W51" s="122"/>
      <c r="X51" s="122"/>
      <c r="Y51" s="122"/>
      <c r="Z51" s="116"/>
      <c r="AA51" s="113"/>
      <c r="AB51" s="113"/>
      <c r="AC51" s="113"/>
      <c r="AD51" s="113"/>
      <c r="AE51" s="113"/>
      <c r="AM51" s="120"/>
      <c r="AN51" s="113"/>
      <c r="AO51" s="113"/>
      <c r="AP51" s="113"/>
      <c r="AQ51" s="121"/>
    </row>
    <row r="52" spans="1:53" ht="15.4" hidden="1">
      <c r="A52" s="115"/>
      <c r="B52" s="115"/>
      <c r="C52" s="115"/>
      <c r="D52" s="114"/>
      <c r="E52" s="124" t="s">
        <v>262</v>
      </c>
      <c r="F52" s="115"/>
      <c r="G52" s="115"/>
      <c r="H52" s="115"/>
      <c r="I52" s="115"/>
      <c r="J52" s="115"/>
      <c r="K52" s="115"/>
      <c r="L52" s="115"/>
      <c r="M52" s="115"/>
      <c r="N52" s="115"/>
      <c r="O52" s="115"/>
      <c r="P52" s="115"/>
      <c r="Q52" s="115"/>
      <c r="R52" s="115"/>
      <c r="S52" s="115"/>
      <c r="T52" s="115"/>
      <c r="U52" s="122"/>
      <c r="V52" s="122"/>
      <c r="W52" s="122"/>
      <c r="X52" s="122"/>
      <c r="Y52" s="122"/>
      <c r="Z52" s="116"/>
      <c r="AA52" s="113"/>
      <c r="AB52" s="113"/>
      <c r="AC52" s="113"/>
      <c r="AD52" s="113"/>
      <c r="AE52" s="113"/>
      <c r="AM52" s="120"/>
      <c r="AN52" s="113"/>
      <c r="AO52" s="113"/>
      <c r="AP52" s="113"/>
      <c r="AQ52" s="121"/>
    </row>
    <row r="53" spans="1:53" ht="15.4" hidden="1">
      <c r="A53" s="115"/>
      <c r="B53" s="115"/>
      <c r="C53" s="115"/>
      <c r="D53" s="114"/>
      <c r="E53" s="127" t="s">
        <v>338</v>
      </c>
      <c r="F53" s="115"/>
      <c r="G53" s="115"/>
      <c r="H53" s="115"/>
      <c r="I53" s="115"/>
      <c r="J53" s="115"/>
      <c r="K53" s="115"/>
      <c r="L53" s="115"/>
      <c r="M53" s="115"/>
      <c r="N53" s="115"/>
      <c r="O53" s="115"/>
      <c r="P53" s="115"/>
      <c r="Q53" s="115"/>
      <c r="R53" s="115"/>
      <c r="S53" s="115"/>
      <c r="T53" s="115"/>
      <c r="U53" s="122"/>
      <c r="V53" s="122"/>
      <c r="W53" s="122"/>
      <c r="X53" s="122"/>
      <c r="Y53" s="122"/>
      <c r="Z53" s="116"/>
      <c r="AA53" s="113"/>
      <c r="AB53" s="113"/>
      <c r="AC53" s="113"/>
      <c r="AD53" s="113"/>
      <c r="AE53" s="113"/>
      <c r="AM53" s="120"/>
      <c r="AN53" s="113"/>
      <c r="AO53" s="113"/>
      <c r="AP53" s="113"/>
      <c r="AQ53" s="121"/>
    </row>
    <row r="54" spans="1:53" ht="15.4" hidden="1">
      <c r="A54" s="115"/>
      <c r="B54" s="115"/>
      <c r="C54" s="115"/>
      <c r="D54" s="114"/>
      <c r="E54" s="125" t="s">
        <v>340</v>
      </c>
      <c r="F54" s="115"/>
      <c r="G54" s="115"/>
      <c r="H54" s="115"/>
      <c r="I54" s="115"/>
      <c r="J54" s="115"/>
      <c r="K54" s="115"/>
      <c r="L54" s="115"/>
      <c r="M54" s="115"/>
      <c r="N54" s="115"/>
      <c r="O54" s="115"/>
      <c r="P54" s="115"/>
      <c r="Q54" s="115"/>
      <c r="R54" s="115"/>
      <c r="S54" s="115"/>
      <c r="T54" s="115"/>
      <c r="U54" s="122"/>
      <c r="V54" s="122"/>
      <c r="W54" s="122"/>
      <c r="X54" s="122"/>
      <c r="Y54" s="122"/>
      <c r="Z54" s="116"/>
      <c r="AA54" s="113"/>
      <c r="AB54" s="113"/>
      <c r="AC54" s="113"/>
      <c r="AD54" s="113"/>
      <c r="AE54" s="113"/>
      <c r="AM54" s="120"/>
      <c r="AN54" s="113"/>
      <c r="AO54" s="113"/>
      <c r="AP54" s="113"/>
      <c r="AQ54" s="121"/>
    </row>
    <row r="55" spans="1:53" ht="15.4" hidden="1">
      <c r="A55" s="115"/>
      <c r="B55" s="115"/>
      <c r="C55" s="115"/>
      <c r="D55" s="114"/>
      <c r="E55" s="123" t="s">
        <v>277</v>
      </c>
      <c r="F55" s="115"/>
      <c r="G55" s="115"/>
      <c r="H55" s="115"/>
      <c r="I55" s="115"/>
      <c r="J55" s="115"/>
      <c r="K55" s="115"/>
      <c r="L55" s="115"/>
      <c r="M55" s="115"/>
      <c r="N55" s="115"/>
      <c r="O55" s="115"/>
      <c r="P55" s="115"/>
      <c r="Q55" s="115"/>
      <c r="R55" s="115"/>
      <c r="S55" s="115"/>
      <c r="T55" s="115"/>
      <c r="U55" s="122"/>
      <c r="V55" s="122"/>
      <c r="W55" s="122"/>
      <c r="X55" s="122"/>
      <c r="Y55" s="122"/>
      <c r="Z55" s="116"/>
      <c r="AA55" s="113"/>
      <c r="AB55" s="113"/>
      <c r="AC55" s="113"/>
      <c r="AD55" s="113"/>
      <c r="AE55" s="113"/>
      <c r="AM55" s="120"/>
      <c r="AN55" s="113"/>
      <c r="AO55" s="113"/>
      <c r="AP55" s="113"/>
      <c r="AQ55" s="121"/>
    </row>
    <row r="56" spans="1:53" ht="15.4" hidden="1">
      <c r="A56" s="115"/>
      <c r="B56" s="115"/>
      <c r="C56" s="115"/>
      <c r="D56" s="114"/>
      <c r="E56" s="123" t="s">
        <v>259</v>
      </c>
      <c r="F56" s="115"/>
      <c r="G56" s="115"/>
      <c r="H56" s="115"/>
      <c r="I56" s="115"/>
      <c r="J56" s="115"/>
      <c r="K56" s="115"/>
      <c r="L56" s="115"/>
      <c r="M56" s="115"/>
      <c r="N56" s="115"/>
      <c r="O56" s="115"/>
      <c r="P56" s="115"/>
      <c r="Q56" s="115"/>
      <c r="R56" s="115"/>
      <c r="S56" s="115"/>
      <c r="T56" s="115"/>
      <c r="U56" s="122"/>
      <c r="V56" s="122"/>
      <c r="W56" s="122"/>
      <c r="X56" s="122"/>
      <c r="Y56" s="122"/>
      <c r="Z56" s="116"/>
      <c r="AA56" s="113"/>
      <c r="AB56" s="113"/>
      <c r="AC56" s="113"/>
      <c r="AD56" s="113"/>
      <c r="AE56" s="113"/>
      <c r="AM56" s="120"/>
      <c r="AN56" s="113"/>
      <c r="AO56" s="113"/>
      <c r="AP56" s="113"/>
      <c r="AQ56" s="121"/>
    </row>
    <row r="57" spans="1:53" ht="15.4" hidden="1">
      <c r="A57" s="115"/>
      <c r="B57" s="115"/>
      <c r="C57" s="115"/>
      <c r="D57" s="114"/>
      <c r="E57" s="123" t="s">
        <v>383</v>
      </c>
      <c r="F57" s="115"/>
      <c r="G57" s="115"/>
      <c r="H57" s="115"/>
      <c r="I57" s="115"/>
      <c r="J57" s="115"/>
      <c r="K57" s="115"/>
      <c r="L57" s="115"/>
      <c r="M57" s="115"/>
      <c r="N57" s="115"/>
      <c r="O57" s="115"/>
      <c r="P57" s="115"/>
      <c r="Q57" s="115"/>
      <c r="R57" s="115"/>
      <c r="S57" s="115"/>
      <c r="T57" s="115"/>
      <c r="U57" s="122"/>
      <c r="V57" s="122"/>
      <c r="W57" s="122"/>
      <c r="X57" s="122"/>
      <c r="Y57" s="122"/>
      <c r="Z57" s="116"/>
      <c r="AA57" s="113"/>
      <c r="AB57" s="113"/>
      <c r="AC57" s="113"/>
      <c r="AD57" s="113"/>
      <c r="AE57" s="113"/>
      <c r="AM57" s="120"/>
      <c r="AN57" s="113"/>
      <c r="AO57" s="113"/>
      <c r="AP57" s="113"/>
      <c r="AQ57" s="121"/>
    </row>
    <row r="58" spans="1:53" ht="14.1" customHeight="1">
      <c r="A58" s="178" t="s">
        <v>180</v>
      </c>
      <c r="B58" s="178"/>
      <c r="C58" s="178"/>
      <c r="D58" s="114"/>
      <c r="E58" s="181"/>
      <c r="F58" s="181"/>
      <c r="G58" s="181"/>
      <c r="H58" s="181"/>
      <c r="I58" s="181"/>
      <c r="J58" s="181"/>
      <c r="K58" s="181"/>
      <c r="L58" s="181"/>
      <c r="M58" s="181"/>
      <c r="O58" s="179" t="str">
        <f>IFERROR(VLOOKUP(E58,LineItem_Matrix,2,0),"&lt;&lt;&lt; Enter")</f>
        <v>&lt;&lt;&lt; Enter</v>
      </c>
      <c r="P58" s="179"/>
      <c r="Q58" s="179"/>
      <c r="R58" s="115"/>
      <c r="S58" s="115"/>
      <c r="T58" s="115"/>
      <c r="U58" s="122"/>
      <c r="V58" s="180"/>
      <c r="W58" s="180"/>
      <c r="X58" s="180"/>
      <c r="Y58" s="180"/>
      <c r="Z58" s="180"/>
      <c r="AA58" s="180"/>
      <c r="AB58" s="180"/>
      <c r="AC58" s="180"/>
      <c r="AD58" s="180"/>
      <c r="AE58" s="180"/>
      <c r="AM58" s="120" t="s">
        <v>479</v>
      </c>
      <c r="AN58" s="113"/>
      <c r="AO58" s="113"/>
      <c r="AP58" s="113"/>
      <c r="AQ58" s="121"/>
    </row>
    <row r="59" spans="1:53" ht="4.1500000000000004" customHeight="1">
      <c r="A59" s="115"/>
      <c r="B59" s="115"/>
      <c r="C59" s="115"/>
      <c r="D59" s="114"/>
      <c r="E59" s="115"/>
      <c r="F59" s="115"/>
      <c r="G59" s="115"/>
      <c r="H59" s="115"/>
      <c r="I59" s="115"/>
      <c r="J59" s="115"/>
      <c r="K59" s="115"/>
      <c r="L59" s="115"/>
      <c r="M59" s="115"/>
      <c r="N59" s="115"/>
      <c r="O59" s="115"/>
      <c r="P59" s="115"/>
      <c r="Q59" s="115"/>
      <c r="R59" s="115"/>
      <c r="S59" s="115"/>
      <c r="T59" s="115"/>
      <c r="U59" s="122"/>
      <c r="V59" s="122"/>
      <c r="W59" s="122"/>
      <c r="X59" s="122"/>
      <c r="Y59" s="122"/>
      <c r="Z59" s="116"/>
      <c r="AA59" s="113"/>
      <c r="AB59" s="113"/>
      <c r="AC59" s="113"/>
      <c r="AD59" s="113"/>
      <c r="AE59" s="113"/>
      <c r="AM59" s="120"/>
      <c r="AN59" s="113"/>
      <c r="AO59" s="113"/>
      <c r="AP59" s="113"/>
      <c r="AQ59" s="121"/>
    </row>
    <row r="60" spans="1:53" ht="14.1" customHeight="1">
      <c r="A60" s="178" t="s">
        <v>655</v>
      </c>
      <c r="B60" s="178"/>
      <c r="C60" s="178"/>
      <c r="D60" s="114"/>
      <c r="E60" s="181"/>
      <c r="F60" s="181"/>
      <c r="G60" s="181"/>
      <c r="H60" s="181"/>
      <c r="I60" s="181"/>
      <c r="J60" s="181"/>
      <c r="K60" s="181"/>
      <c r="L60" s="181"/>
      <c r="M60" s="181"/>
      <c r="O60" s="179" t="str">
        <f>IFERROR(VLOOKUP(E60,Detail_Code_Matrix,2,0),"&lt;&lt;&lt; Enter")</f>
        <v>&lt;&lt;&lt; Enter</v>
      </c>
      <c r="P60" s="179"/>
      <c r="Q60" s="179"/>
      <c r="R60" s="115"/>
      <c r="S60" s="113"/>
      <c r="T60" s="115"/>
      <c r="U60" s="116"/>
      <c r="V60" s="116"/>
      <c r="W60" s="116"/>
      <c r="X60" s="116"/>
      <c r="Y60" s="116"/>
      <c r="Z60" s="116"/>
      <c r="AA60" s="115"/>
      <c r="AB60" s="115"/>
      <c r="AC60" s="115"/>
      <c r="AD60" s="115"/>
      <c r="AE60" s="115"/>
      <c r="AF60" s="115"/>
      <c r="AG60" s="115"/>
      <c r="AH60" s="115"/>
      <c r="AI60" s="115"/>
      <c r="AJ60" s="115"/>
      <c r="AM60" s="120"/>
      <c r="AN60" s="113"/>
      <c r="AO60" s="113"/>
      <c r="AP60" s="113"/>
      <c r="AQ60" s="121"/>
    </row>
    <row r="61" spans="1:53" ht="4.1500000000000004" customHeight="1">
      <c r="A61" s="115"/>
      <c r="B61" s="115"/>
      <c r="C61" s="115"/>
      <c r="D61" s="114"/>
      <c r="E61" s="115"/>
      <c r="F61" s="115"/>
      <c r="G61" s="115"/>
      <c r="H61" s="115"/>
      <c r="I61" s="115"/>
      <c r="J61" s="115"/>
      <c r="K61" s="115"/>
      <c r="L61" s="115"/>
      <c r="M61" s="115"/>
      <c r="N61" s="115"/>
      <c r="O61" s="115"/>
      <c r="P61" s="115"/>
      <c r="Q61" s="115"/>
      <c r="R61" s="115"/>
      <c r="S61" s="115"/>
      <c r="T61" s="115"/>
      <c r="U61" s="122"/>
      <c r="V61" s="122"/>
      <c r="W61" s="122"/>
      <c r="X61" s="122"/>
      <c r="Y61" s="122"/>
      <c r="Z61" s="116"/>
      <c r="AA61" s="113"/>
      <c r="AB61" s="113"/>
      <c r="AC61" s="113"/>
      <c r="AD61" s="113"/>
      <c r="AE61" s="113"/>
      <c r="AM61" s="120"/>
      <c r="AN61" s="113"/>
      <c r="AO61" s="113"/>
      <c r="AP61" s="113"/>
      <c r="AQ61" s="121"/>
    </row>
    <row r="62" spans="1:53" ht="14.1" customHeight="1">
      <c r="A62" s="178" t="s">
        <v>474</v>
      </c>
      <c r="B62" s="178"/>
      <c r="C62" s="178"/>
      <c r="D62" s="114"/>
      <c r="E62" s="181"/>
      <c r="F62" s="181"/>
      <c r="G62" s="181"/>
      <c r="H62" s="181"/>
      <c r="I62" s="181"/>
      <c r="J62" s="181"/>
      <c r="K62" s="181"/>
      <c r="L62" s="181"/>
      <c r="M62" s="181"/>
      <c r="N62" s="181"/>
      <c r="O62" s="181"/>
      <c r="P62" s="181"/>
      <c r="Q62" s="181"/>
      <c r="R62" s="115"/>
      <c r="S62" s="115" t="s">
        <v>475</v>
      </c>
      <c r="T62" s="115"/>
      <c r="U62" s="116"/>
      <c r="V62" s="180"/>
      <c r="W62" s="180"/>
      <c r="X62" s="180"/>
      <c r="Y62" s="180"/>
      <c r="Z62" s="180"/>
      <c r="AA62" s="180"/>
      <c r="AB62" s="180"/>
      <c r="AC62" s="180"/>
      <c r="AD62" s="180"/>
      <c r="AE62" s="180"/>
      <c r="AF62" s="115"/>
      <c r="AG62" s="115"/>
      <c r="AH62" s="115"/>
      <c r="AI62" s="115"/>
      <c r="AJ62" s="115"/>
      <c r="AM62" s="120" t="s">
        <v>480</v>
      </c>
      <c r="AN62" s="113"/>
      <c r="AO62" s="113"/>
      <c r="AP62" s="113"/>
      <c r="AQ62" s="121"/>
      <c r="AZ62" s="130"/>
      <c r="BA62" s="130"/>
    </row>
    <row r="63" spans="1:53" ht="4.1500000000000004" customHeight="1">
      <c r="A63" s="114"/>
      <c r="B63" s="114"/>
      <c r="C63" s="114"/>
      <c r="D63" s="114"/>
      <c r="E63" s="115"/>
      <c r="F63" s="115"/>
      <c r="G63" s="115"/>
      <c r="H63" s="115"/>
      <c r="I63" s="115"/>
      <c r="J63" s="115"/>
      <c r="K63" s="115"/>
      <c r="L63" s="115"/>
      <c r="M63" s="115"/>
      <c r="N63" s="115"/>
      <c r="O63" s="115"/>
      <c r="P63" s="115"/>
      <c r="Q63" s="115"/>
      <c r="R63" s="115"/>
      <c r="S63" s="115"/>
      <c r="T63" s="115"/>
      <c r="U63" s="116"/>
      <c r="V63" s="116"/>
      <c r="W63" s="116"/>
      <c r="X63" s="116"/>
      <c r="Y63" s="116"/>
      <c r="Z63" s="116"/>
      <c r="AA63" s="115"/>
      <c r="AB63" s="115"/>
      <c r="AC63" s="115"/>
      <c r="AD63" s="115"/>
      <c r="AE63" s="115"/>
      <c r="AF63" s="115"/>
      <c r="AG63" s="115"/>
      <c r="AH63" s="115"/>
      <c r="AI63" s="115"/>
      <c r="AJ63" s="115"/>
      <c r="AM63" s="120"/>
      <c r="AN63" s="113"/>
      <c r="AO63" s="113"/>
      <c r="AP63" s="113"/>
      <c r="AQ63" s="121"/>
      <c r="AZ63" s="130"/>
      <c r="BA63" s="130"/>
    </row>
    <row r="64" spans="1:53" ht="14.1" customHeight="1">
      <c r="A64" s="114"/>
      <c r="B64" s="114"/>
      <c r="C64" s="114"/>
      <c r="D64" s="114"/>
      <c r="E64" s="178" t="str">
        <f>IFERROR(VLOOKUP(E$62,Location_Matrix,2,0),"Enter Ship To Location")</f>
        <v>Enter Ship To Location</v>
      </c>
      <c r="F64" s="178"/>
      <c r="G64" s="178"/>
      <c r="H64" s="178"/>
      <c r="I64" s="178"/>
      <c r="J64" s="178"/>
      <c r="K64" s="178"/>
      <c r="L64" s="178"/>
      <c r="M64" s="178"/>
      <c r="N64" s="178"/>
      <c r="O64" s="178"/>
      <c r="P64" s="178"/>
      <c r="Q64" s="178"/>
      <c r="R64" s="115"/>
      <c r="S64" s="115" t="s">
        <v>476</v>
      </c>
      <c r="T64" s="115"/>
      <c r="U64" s="116"/>
      <c r="V64" s="180"/>
      <c r="W64" s="180"/>
      <c r="X64" s="180"/>
      <c r="Y64" s="180"/>
      <c r="Z64" s="180"/>
      <c r="AA64" s="180"/>
      <c r="AB64" s="180"/>
      <c r="AC64" s="180"/>
      <c r="AD64" s="180"/>
      <c r="AE64" s="180"/>
      <c r="AF64" s="115"/>
      <c r="AG64" s="115"/>
      <c r="AH64" s="115"/>
      <c r="AI64" s="115"/>
      <c r="AJ64" s="115"/>
      <c r="AM64" s="120" t="s">
        <v>481</v>
      </c>
      <c r="AN64" s="113"/>
      <c r="AO64" s="113"/>
      <c r="AP64" s="113"/>
      <c r="AQ64" s="121"/>
      <c r="AZ64" s="130"/>
      <c r="BA64" s="130"/>
    </row>
    <row r="65" spans="1:53" ht="4.1500000000000004" customHeight="1">
      <c r="A65" s="114"/>
      <c r="B65" s="114"/>
      <c r="C65" s="114"/>
      <c r="D65" s="114"/>
      <c r="E65" s="115"/>
      <c r="F65" s="115"/>
      <c r="G65" s="115"/>
      <c r="H65" s="115"/>
      <c r="I65" s="115"/>
      <c r="J65" s="115"/>
      <c r="K65" s="115"/>
      <c r="L65" s="115"/>
      <c r="M65" s="115"/>
      <c r="N65" s="115"/>
      <c r="O65" s="115"/>
      <c r="P65" s="115"/>
      <c r="Q65" s="115"/>
      <c r="R65" s="115"/>
      <c r="S65" s="115"/>
      <c r="T65" s="115"/>
      <c r="U65" s="116"/>
      <c r="V65" s="116"/>
      <c r="W65" s="116"/>
      <c r="X65" s="116"/>
      <c r="Y65" s="116"/>
      <c r="Z65" s="116"/>
      <c r="AA65" s="115"/>
      <c r="AB65" s="115"/>
      <c r="AC65" s="115"/>
      <c r="AD65" s="115"/>
      <c r="AE65" s="115"/>
      <c r="AF65" s="115"/>
      <c r="AG65" s="115"/>
      <c r="AH65" s="115"/>
      <c r="AI65" s="115"/>
      <c r="AJ65" s="115"/>
      <c r="AM65" s="120"/>
      <c r="AN65" s="113"/>
      <c r="AO65" s="113"/>
      <c r="AP65" s="113"/>
      <c r="AQ65" s="121"/>
      <c r="AZ65" s="130"/>
      <c r="BA65" s="130"/>
    </row>
    <row r="66" spans="1:53" ht="14.1" customHeight="1" thickBot="1">
      <c r="A66" s="114"/>
      <c r="B66" s="114"/>
      <c r="C66" s="114"/>
      <c r="D66" s="114"/>
      <c r="E66" s="178" t="str">
        <f>IFERROR(VLOOKUP(E$62,Location_Matrix,3,0),"Enter Ship To Location")</f>
        <v>Enter Ship To Location</v>
      </c>
      <c r="F66" s="178"/>
      <c r="G66" s="178"/>
      <c r="H66" s="178"/>
      <c r="I66" s="178"/>
      <c r="J66" s="178"/>
      <c r="K66" s="178"/>
      <c r="L66" s="178"/>
      <c r="M66" s="178"/>
      <c r="N66" s="178"/>
      <c r="O66" s="178"/>
      <c r="P66" s="178"/>
      <c r="Q66" s="178"/>
      <c r="R66" s="115"/>
      <c r="S66" s="115" t="s">
        <v>477</v>
      </c>
      <c r="T66" s="115"/>
      <c r="U66" s="116"/>
      <c r="V66" s="180"/>
      <c r="W66" s="180"/>
      <c r="X66" s="180"/>
      <c r="Y66" s="180"/>
      <c r="Z66" s="180"/>
      <c r="AA66" s="180"/>
      <c r="AB66" s="180"/>
      <c r="AC66" s="180"/>
      <c r="AD66" s="180"/>
      <c r="AE66" s="180"/>
      <c r="AF66" s="115"/>
      <c r="AG66" s="115"/>
      <c r="AH66" s="115"/>
      <c r="AI66" s="115"/>
      <c r="AJ66" s="115"/>
      <c r="AM66" s="131" t="s">
        <v>482</v>
      </c>
      <c r="AN66" s="132"/>
      <c r="AO66" s="132"/>
      <c r="AP66" s="132"/>
      <c r="AQ66" s="133"/>
    </row>
    <row r="67" spans="1:53" ht="14.1" customHeight="1" thickBot="1">
      <c r="A67" s="134"/>
      <c r="B67" s="134"/>
      <c r="C67" s="134"/>
      <c r="D67" s="134"/>
      <c r="E67" s="135"/>
      <c r="F67" s="135"/>
      <c r="G67" s="135"/>
      <c r="H67" s="135"/>
      <c r="I67" s="135"/>
      <c r="J67" s="135"/>
      <c r="K67" s="135"/>
      <c r="L67" s="135"/>
      <c r="M67" s="135"/>
      <c r="N67" s="135"/>
      <c r="O67" s="135"/>
      <c r="P67" s="135"/>
      <c r="Q67" s="135"/>
      <c r="R67" s="135"/>
      <c r="S67" s="135"/>
      <c r="T67" s="135"/>
      <c r="U67" s="113"/>
      <c r="V67" s="113"/>
      <c r="W67" s="113"/>
      <c r="X67" s="113"/>
      <c r="Y67" s="113"/>
      <c r="Z67" s="113"/>
      <c r="AA67" s="113"/>
      <c r="AB67" s="113"/>
      <c r="AC67" s="113"/>
      <c r="AD67" s="113"/>
      <c r="AE67" s="113"/>
      <c r="AF67" s="113"/>
      <c r="AG67" s="113"/>
      <c r="AH67" s="113"/>
      <c r="AI67" s="113"/>
      <c r="AJ67" s="113"/>
    </row>
    <row r="68" spans="1:53">
      <c r="A68" s="175" t="s">
        <v>16</v>
      </c>
      <c r="B68" s="176"/>
      <c r="C68" s="176"/>
      <c r="D68" s="118"/>
      <c r="E68" s="176" t="s">
        <v>6</v>
      </c>
      <c r="F68" s="176"/>
      <c r="G68" s="118"/>
      <c r="H68" s="176" t="s">
        <v>17</v>
      </c>
      <c r="I68" s="176"/>
      <c r="J68" s="176"/>
      <c r="K68" s="176"/>
      <c r="L68" s="176"/>
      <c r="M68" s="176"/>
      <c r="N68" s="176"/>
      <c r="O68" s="176"/>
      <c r="P68" s="176"/>
      <c r="Q68" s="176"/>
      <c r="R68" s="176"/>
      <c r="S68" s="176"/>
      <c r="T68" s="176"/>
      <c r="U68" s="176"/>
      <c r="V68" s="176"/>
      <c r="W68" s="176"/>
      <c r="X68" s="176"/>
      <c r="Y68" s="176"/>
      <c r="Z68" s="176"/>
      <c r="AA68" s="118"/>
      <c r="AB68" s="176" t="s">
        <v>18</v>
      </c>
      <c r="AC68" s="176"/>
      <c r="AD68" s="176"/>
      <c r="AE68" s="176"/>
      <c r="AF68" s="118"/>
      <c r="AG68" s="176" t="s">
        <v>19</v>
      </c>
      <c r="AH68" s="176"/>
      <c r="AI68" s="176"/>
      <c r="AJ68" s="177"/>
      <c r="AM68" s="184" t="s">
        <v>451</v>
      </c>
      <c r="AN68" s="184"/>
      <c r="AO68" s="184"/>
      <c r="AP68" s="184"/>
      <c r="AQ68" s="184"/>
      <c r="AR68" s="184"/>
      <c r="AS68" s="184"/>
      <c r="AT68" s="184"/>
      <c r="AU68" s="184"/>
      <c r="AV68" s="184"/>
      <c r="AW68" s="184"/>
      <c r="AX68" s="184"/>
      <c r="AY68" s="184"/>
      <c r="AZ68" s="184"/>
      <c r="BA68" s="184"/>
    </row>
    <row r="69" spans="1:53">
      <c r="A69" s="164"/>
      <c r="B69" s="165"/>
      <c r="C69" s="165"/>
      <c r="D69" s="113"/>
      <c r="E69" s="166"/>
      <c r="F69" s="166"/>
      <c r="G69" s="113"/>
      <c r="H69" s="165"/>
      <c r="I69" s="165"/>
      <c r="J69" s="165"/>
      <c r="K69" s="165"/>
      <c r="L69" s="165"/>
      <c r="M69" s="165"/>
      <c r="N69" s="165"/>
      <c r="O69" s="165"/>
      <c r="P69" s="165"/>
      <c r="Q69" s="165"/>
      <c r="R69" s="165"/>
      <c r="S69" s="165"/>
      <c r="T69" s="165"/>
      <c r="U69" s="165"/>
      <c r="V69" s="165"/>
      <c r="W69" s="165"/>
      <c r="X69" s="165"/>
      <c r="Y69" s="165"/>
      <c r="Z69" s="165"/>
      <c r="AA69" s="113"/>
      <c r="AB69" s="167"/>
      <c r="AC69" s="167"/>
      <c r="AD69" s="167"/>
      <c r="AE69" s="167"/>
      <c r="AF69" s="113"/>
      <c r="AG69" s="168" t="str">
        <f>IF(AB69*E69=0,"",E69*AB69)</f>
        <v/>
      </c>
      <c r="AH69" s="168"/>
      <c r="AI69" s="168"/>
      <c r="AJ69" s="169"/>
      <c r="AM69" s="184"/>
      <c r="AN69" s="184"/>
      <c r="AO69" s="184"/>
      <c r="AP69" s="184"/>
      <c r="AQ69" s="184"/>
      <c r="AR69" s="184"/>
      <c r="AS69" s="184"/>
      <c r="AT69" s="184"/>
      <c r="AU69" s="184"/>
      <c r="AV69" s="184"/>
      <c r="AW69" s="184"/>
      <c r="AX69" s="184"/>
      <c r="AY69" s="184"/>
      <c r="AZ69" s="184"/>
      <c r="BA69" s="184"/>
    </row>
    <row r="70" spans="1:53">
      <c r="A70" s="164"/>
      <c r="B70" s="165"/>
      <c r="C70" s="165"/>
      <c r="D70" s="113"/>
      <c r="E70" s="166"/>
      <c r="F70" s="166"/>
      <c r="G70" s="113"/>
      <c r="H70" s="165"/>
      <c r="I70" s="165"/>
      <c r="J70" s="165"/>
      <c r="K70" s="165"/>
      <c r="L70" s="165"/>
      <c r="M70" s="165"/>
      <c r="N70" s="165"/>
      <c r="O70" s="165"/>
      <c r="P70" s="165"/>
      <c r="Q70" s="165"/>
      <c r="R70" s="165"/>
      <c r="S70" s="165"/>
      <c r="T70" s="165"/>
      <c r="U70" s="165"/>
      <c r="V70" s="165"/>
      <c r="W70" s="165"/>
      <c r="X70" s="165"/>
      <c r="Y70" s="165"/>
      <c r="Z70" s="165"/>
      <c r="AA70" s="113"/>
      <c r="AB70" s="167"/>
      <c r="AC70" s="167"/>
      <c r="AD70" s="167"/>
      <c r="AE70" s="167"/>
      <c r="AF70" s="113"/>
      <c r="AG70" s="168" t="str">
        <f t="shared" ref="AG70:AG82" si="0">IF(AB70*E70=0,"",E70*AB70)</f>
        <v/>
      </c>
      <c r="AH70" s="168"/>
      <c r="AI70" s="168"/>
      <c r="AJ70" s="169"/>
      <c r="AM70" s="184"/>
      <c r="AN70" s="184"/>
      <c r="AO70" s="184"/>
      <c r="AP70" s="184"/>
      <c r="AQ70" s="184"/>
      <c r="AR70" s="184"/>
      <c r="AS70" s="184"/>
      <c r="AT70" s="184"/>
      <c r="AU70" s="184"/>
      <c r="AV70" s="184"/>
      <c r="AW70" s="184"/>
      <c r="AX70" s="184"/>
      <c r="AY70" s="184"/>
      <c r="AZ70" s="184"/>
      <c r="BA70" s="184"/>
    </row>
    <row r="71" spans="1:53">
      <c r="A71" s="170"/>
      <c r="B71" s="171"/>
      <c r="C71" s="171"/>
      <c r="D71" s="136"/>
      <c r="E71" s="172"/>
      <c r="F71" s="172"/>
      <c r="G71" s="136"/>
      <c r="H71" s="171"/>
      <c r="I71" s="171"/>
      <c r="J71" s="171"/>
      <c r="K71" s="171"/>
      <c r="L71" s="171"/>
      <c r="M71" s="171"/>
      <c r="N71" s="171"/>
      <c r="O71" s="171"/>
      <c r="P71" s="171"/>
      <c r="Q71" s="171"/>
      <c r="R71" s="171"/>
      <c r="S71" s="171"/>
      <c r="T71" s="171"/>
      <c r="U71" s="171"/>
      <c r="V71" s="171"/>
      <c r="W71" s="171"/>
      <c r="X71" s="171"/>
      <c r="Y71" s="171"/>
      <c r="Z71" s="171"/>
      <c r="AA71" s="136"/>
      <c r="AB71" s="153"/>
      <c r="AC71" s="153"/>
      <c r="AD71" s="153"/>
      <c r="AE71" s="153"/>
      <c r="AF71" s="136"/>
      <c r="AG71" s="154" t="str">
        <f t="shared" si="0"/>
        <v/>
      </c>
      <c r="AH71" s="154"/>
      <c r="AI71" s="154"/>
      <c r="AJ71" s="155"/>
      <c r="AM71" s="184"/>
      <c r="AN71" s="184"/>
      <c r="AO71" s="184"/>
      <c r="AP71" s="184"/>
      <c r="AQ71" s="184"/>
      <c r="AR71" s="184"/>
      <c r="AS71" s="184"/>
      <c r="AT71" s="184"/>
      <c r="AU71" s="184"/>
      <c r="AV71" s="184"/>
      <c r="AW71" s="184"/>
      <c r="AX71" s="184"/>
      <c r="AY71" s="184"/>
      <c r="AZ71" s="184"/>
      <c r="BA71" s="184"/>
    </row>
    <row r="72" spans="1:53">
      <c r="A72" s="164"/>
      <c r="B72" s="165"/>
      <c r="C72" s="165"/>
      <c r="D72" s="113"/>
      <c r="E72" s="166"/>
      <c r="F72" s="166"/>
      <c r="G72" s="113"/>
      <c r="H72" s="165"/>
      <c r="I72" s="165"/>
      <c r="J72" s="165"/>
      <c r="K72" s="165"/>
      <c r="L72" s="165"/>
      <c r="M72" s="165"/>
      <c r="N72" s="165"/>
      <c r="O72" s="165"/>
      <c r="P72" s="165"/>
      <c r="Q72" s="165"/>
      <c r="R72" s="165"/>
      <c r="S72" s="165"/>
      <c r="T72" s="165"/>
      <c r="U72" s="165"/>
      <c r="V72" s="165"/>
      <c r="W72" s="165"/>
      <c r="X72" s="165"/>
      <c r="Y72" s="165"/>
      <c r="Z72" s="165"/>
      <c r="AA72" s="113"/>
      <c r="AB72" s="167"/>
      <c r="AC72" s="167"/>
      <c r="AD72" s="167"/>
      <c r="AE72" s="167"/>
      <c r="AF72" s="113"/>
      <c r="AG72" s="168" t="str">
        <f t="shared" si="0"/>
        <v/>
      </c>
      <c r="AH72" s="168"/>
      <c r="AI72" s="168"/>
      <c r="AJ72" s="169"/>
      <c r="AM72" s="184"/>
      <c r="AN72" s="184"/>
      <c r="AO72" s="184"/>
      <c r="AP72" s="184"/>
      <c r="AQ72" s="184"/>
      <c r="AR72" s="184"/>
      <c r="AS72" s="184"/>
      <c r="AT72" s="184"/>
      <c r="AU72" s="184"/>
      <c r="AV72" s="184"/>
      <c r="AW72" s="184"/>
      <c r="AX72" s="184"/>
      <c r="AY72" s="184"/>
      <c r="AZ72" s="184"/>
      <c r="BA72" s="184"/>
    </row>
    <row r="73" spans="1:53">
      <c r="A73" s="164"/>
      <c r="B73" s="165"/>
      <c r="C73" s="165"/>
      <c r="D73" s="113"/>
      <c r="E73" s="166"/>
      <c r="F73" s="166"/>
      <c r="G73" s="113"/>
      <c r="H73" s="165"/>
      <c r="I73" s="165"/>
      <c r="J73" s="165"/>
      <c r="K73" s="165"/>
      <c r="L73" s="165"/>
      <c r="M73" s="165"/>
      <c r="N73" s="165"/>
      <c r="O73" s="165"/>
      <c r="P73" s="165"/>
      <c r="Q73" s="165"/>
      <c r="R73" s="165"/>
      <c r="S73" s="165"/>
      <c r="T73" s="165"/>
      <c r="U73" s="165"/>
      <c r="V73" s="165"/>
      <c r="W73" s="165"/>
      <c r="X73" s="165"/>
      <c r="Y73" s="165"/>
      <c r="Z73" s="165"/>
      <c r="AA73" s="113"/>
      <c r="AB73" s="167"/>
      <c r="AC73" s="167"/>
      <c r="AD73" s="167"/>
      <c r="AE73" s="167"/>
      <c r="AF73" s="113"/>
      <c r="AG73" s="168" t="str">
        <f t="shared" si="0"/>
        <v/>
      </c>
      <c r="AH73" s="168"/>
      <c r="AI73" s="168"/>
      <c r="AJ73" s="169"/>
      <c r="AM73" s="184"/>
      <c r="AN73" s="184"/>
      <c r="AO73" s="184"/>
      <c r="AP73" s="184"/>
      <c r="AQ73" s="184"/>
      <c r="AR73" s="184"/>
      <c r="AS73" s="184"/>
      <c r="AT73" s="184"/>
      <c r="AU73" s="184"/>
      <c r="AV73" s="184"/>
      <c r="AW73" s="184"/>
      <c r="AX73" s="184"/>
      <c r="AY73" s="184"/>
      <c r="AZ73" s="184"/>
      <c r="BA73" s="184"/>
    </row>
    <row r="74" spans="1:53">
      <c r="A74" s="170"/>
      <c r="B74" s="171"/>
      <c r="C74" s="171"/>
      <c r="D74" s="136"/>
      <c r="E74" s="172"/>
      <c r="F74" s="172"/>
      <c r="G74" s="136"/>
      <c r="H74" s="171"/>
      <c r="I74" s="171"/>
      <c r="J74" s="171"/>
      <c r="K74" s="171"/>
      <c r="L74" s="171"/>
      <c r="M74" s="171"/>
      <c r="N74" s="171"/>
      <c r="O74" s="171"/>
      <c r="P74" s="171"/>
      <c r="Q74" s="171"/>
      <c r="R74" s="171"/>
      <c r="S74" s="171"/>
      <c r="T74" s="171"/>
      <c r="U74" s="171"/>
      <c r="V74" s="171"/>
      <c r="W74" s="171"/>
      <c r="X74" s="171"/>
      <c r="Y74" s="171"/>
      <c r="Z74" s="171"/>
      <c r="AA74" s="136"/>
      <c r="AB74" s="153"/>
      <c r="AC74" s="153"/>
      <c r="AD74" s="153"/>
      <c r="AE74" s="153"/>
      <c r="AF74" s="136"/>
      <c r="AG74" s="154" t="str">
        <f t="shared" si="0"/>
        <v/>
      </c>
      <c r="AH74" s="154"/>
      <c r="AI74" s="154"/>
      <c r="AJ74" s="155"/>
      <c r="AM74" s="184"/>
      <c r="AN74" s="184"/>
      <c r="AO74" s="184"/>
      <c r="AP74" s="184"/>
      <c r="AQ74" s="184"/>
      <c r="AR74" s="184"/>
      <c r="AS74" s="184"/>
      <c r="AT74" s="184"/>
      <c r="AU74" s="184"/>
      <c r="AV74" s="184"/>
      <c r="AW74" s="184"/>
      <c r="AX74" s="184"/>
      <c r="AY74" s="184"/>
      <c r="AZ74" s="184"/>
      <c r="BA74" s="184"/>
    </row>
    <row r="75" spans="1:53">
      <c r="A75" s="164"/>
      <c r="B75" s="165"/>
      <c r="C75" s="165"/>
      <c r="D75" s="113"/>
      <c r="E75" s="166"/>
      <c r="F75" s="166"/>
      <c r="G75" s="113"/>
      <c r="H75" s="165"/>
      <c r="I75" s="165"/>
      <c r="J75" s="165"/>
      <c r="K75" s="165"/>
      <c r="L75" s="165"/>
      <c r="M75" s="165"/>
      <c r="N75" s="165"/>
      <c r="O75" s="165"/>
      <c r="P75" s="165"/>
      <c r="Q75" s="165"/>
      <c r="R75" s="165"/>
      <c r="S75" s="165"/>
      <c r="T75" s="165"/>
      <c r="U75" s="165"/>
      <c r="V75" s="165"/>
      <c r="W75" s="165"/>
      <c r="X75" s="165"/>
      <c r="Y75" s="165"/>
      <c r="Z75" s="165"/>
      <c r="AA75" s="113"/>
      <c r="AB75" s="167"/>
      <c r="AC75" s="167"/>
      <c r="AD75" s="167"/>
      <c r="AE75" s="167"/>
      <c r="AF75" s="113"/>
      <c r="AG75" s="168" t="str">
        <f t="shared" si="0"/>
        <v/>
      </c>
      <c r="AH75" s="168"/>
      <c r="AI75" s="168"/>
      <c r="AJ75" s="169"/>
      <c r="AM75" s="184"/>
      <c r="AN75" s="184"/>
      <c r="AO75" s="184"/>
      <c r="AP75" s="184"/>
      <c r="AQ75" s="184"/>
      <c r="AR75" s="184"/>
      <c r="AS75" s="184"/>
      <c r="AT75" s="184"/>
      <c r="AU75" s="184"/>
      <c r="AV75" s="184"/>
      <c r="AW75" s="184"/>
      <c r="AX75" s="184"/>
      <c r="AY75" s="184"/>
      <c r="AZ75" s="184"/>
      <c r="BA75" s="184"/>
    </row>
    <row r="76" spans="1:53" ht="14.25" customHeight="1">
      <c r="A76" s="164"/>
      <c r="B76" s="165"/>
      <c r="C76" s="165"/>
      <c r="D76" s="113"/>
      <c r="E76" s="166"/>
      <c r="F76" s="166"/>
      <c r="G76" s="113"/>
      <c r="H76" s="165"/>
      <c r="I76" s="165"/>
      <c r="J76" s="165"/>
      <c r="K76" s="165"/>
      <c r="L76" s="165"/>
      <c r="M76" s="165"/>
      <c r="N76" s="165"/>
      <c r="O76" s="165"/>
      <c r="P76" s="165"/>
      <c r="Q76" s="165"/>
      <c r="R76" s="165"/>
      <c r="S76" s="165"/>
      <c r="T76" s="165"/>
      <c r="U76" s="165"/>
      <c r="V76" s="165"/>
      <c r="W76" s="165"/>
      <c r="X76" s="165"/>
      <c r="Y76" s="165"/>
      <c r="Z76" s="165"/>
      <c r="AA76" s="113"/>
      <c r="AB76" s="167"/>
      <c r="AC76" s="167"/>
      <c r="AD76" s="167"/>
      <c r="AE76" s="167"/>
      <c r="AF76" s="113"/>
      <c r="AG76" s="168" t="str">
        <f t="shared" si="0"/>
        <v/>
      </c>
      <c r="AH76" s="168"/>
      <c r="AI76" s="168"/>
      <c r="AJ76" s="169"/>
      <c r="AM76" s="185"/>
      <c r="AN76" s="185"/>
      <c r="AO76" s="185"/>
      <c r="AP76" s="185"/>
      <c r="AQ76" s="185"/>
      <c r="AR76" s="185"/>
      <c r="AS76" s="185"/>
      <c r="AT76" s="185"/>
      <c r="AU76" s="185"/>
      <c r="AV76" s="185"/>
      <c r="AW76" s="185"/>
      <c r="AX76" s="185"/>
      <c r="AY76" s="185"/>
      <c r="AZ76" s="185"/>
      <c r="BA76" s="185"/>
    </row>
    <row r="77" spans="1:53">
      <c r="A77" s="170"/>
      <c r="B77" s="171"/>
      <c r="C77" s="171"/>
      <c r="D77" s="136"/>
      <c r="E77" s="172"/>
      <c r="F77" s="172"/>
      <c r="G77" s="136"/>
      <c r="H77" s="171"/>
      <c r="I77" s="171"/>
      <c r="J77" s="171"/>
      <c r="K77" s="171"/>
      <c r="L77" s="171"/>
      <c r="M77" s="171"/>
      <c r="N77" s="171"/>
      <c r="O77" s="171"/>
      <c r="P77" s="171"/>
      <c r="Q77" s="171"/>
      <c r="R77" s="171"/>
      <c r="S77" s="171"/>
      <c r="T77" s="171"/>
      <c r="U77" s="171"/>
      <c r="V77" s="171"/>
      <c r="W77" s="171"/>
      <c r="X77" s="171"/>
      <c r="Y77" s="171"/>
      <c r="Z77" s="171"/>
      <c r="AA77" s="136"/>
      <c r="AB77" s="153"/>
      <c r="AC77" s="153"/>
      <c r="AD77" s="153"/>
      <c r="AE77" s="153"/>
      <c r="AF77" s="136"/>
      <c r="AG77" s="154" t="str">
        <f t="shared" si="0"/>
        <v/>
      </c>
      <c r="AH77" s="154"/>
      <c r="AI77" s="154"/>
      <c r="AJ77" s="155"/>
    </row>
    <row r="78" spans="1:53">
      <c r="A78" s="164"/>
      <c r="B78" s="165"/>
      <c r="C78" s="165"/>
      <c r="D78" s="113"/>
      <c r="E78" s="166"/>
      <c r="F78" s="166"/>
      <c r="G78" s="113"/>
      <c r="H78" s="165"/>
      <c r="I78" s="165"/>
      <c r="J78" s="165"/>
      <c r="K78" s="165"/>
      <c r="L78" s="165"/>
      <c r="M78" s="165"/>
      <c r="N78" s="165"/>
      <c r="O78" s="165"/>
      <c r="P78" s="165"/>
      <c r="Q78" s="165"/>
      <c r="R78" s="165"/>
      <c r="S78" s="165"/>
      <c r="T78" s="165"/>
      <c r="U78" s="165"/>
      <c r="V78" s="165"/>
      <c r="W78" s="165"/>
      <c r="X78" s="165"/>
      <c r="Y78" s="165"/>
      <c r="Z78" s="165"/>
      <c r="AA78" s="113"/>
      <c r="AB78" s="167"/>
      <c r="AC78" s="167"/>
      <c r="AD78" s="167"/>
      <c r="AE78" s="167"/>
      <c r="AF78" s="113"/>
      <c r="AG78" s="168" t="str">
        <f t="shared" si="0"/>
        <v/>
      </c>
      <c r="AH78" s="168"/>
      <c r="AI78" s="168"/>
      <c r="AJ78" s="169"/>
    </row>
    <row r="79" spans="1:53" ht="13.9" customHeight="1">
      <c r="A79" s="164"/>
      <c r="B79" s="165"/>
      <c r="C79" s="165"/>
      <c r="D79" s="113"/>
      <c r="E79" s="166"/>
      <c r="F79" s="166"/>
      <c r="G79" s="113"/>
      <c r="H79" s="165"/>
      <c r="I79" s="165"/>
      <c r="J79" s="165"/>
      <c r="K79" s="165"/>
      <c r="L79" s="165"/>
      <c r="M79" s="165"/>
      <c r="N79" s="165"/>
      <c r="O79" s="165"/>
      <c r="P79" s="165"/>
      <c r="Q79" s="165"/>
      <c r="R79" s="165"/>
      <c r="S79" s="165"/>
      <c r="T79" s="165"/>
      <c r="U79" s="165"/>
      <c r="V79" s="165"/>
      <c r="W79" s="165"/>
      <c r="X79" s="165"/>
      <c r="Y79" s="165"/>
      <c r="Z79" s="165"/>
      <c r="AA79" s="113"/>
      <c r="AB79" s="167"/>
      <c r="AC79" s="167"/>
      <c r="AD79" s="167"/>
      <c r="AE79" s="167"/>
      <c r="AF79" s="113"/>
      <c r="AG79" s="168" t="str">
        <f t="shared" si="0"/>
        <v/>
      </c>
      <c r="AH79" s="168"/>
      <c r="AI79" s="168"/>
      <c r="AJ79" s="169"/>
    </row>
    <row r="80" spans="1:53">
      <c r="A80" s="170"/>
      <c r="B80" s="171"/>
      <c r="C80" s="171"/>
      <c r="D80" s="136"/>
      <c r="E80" s="172"/>
      <c r="F80" s="172"/>
      <c r="G80" s="136"/>
      <c r="H80" s="171"/>
      <c r="I80" s="171"/>
      <c r="J80" s="171"/>
      <c r="K80" s="171"/>
      <c r="L80" s="171"/>
      <c r="M80" s="171"/>
      <c r="N80" s="171"/>
      <c r="O80" s="171"/>
      <c r="P80" s="171"/>
      <c r="Q80" s="171"/>
      <c r="R80" s="171"/>
      <c r="S80" s="171"/>
      <c r="T80" s="171"/>
      <c r="U80" s="171"/>
      <c r="V80" s="171"/>
      <c r="W80" s="171"/>
      <c r="X80" s="171"/>
      <c r="Y80" s="171"/>
      <c r="Z80" s="171"/>
      <c r="AA80" s="136"/>
      <c r="AB80" s="153"/>
      <c r="AC80" s="153"/>
      <c r="AD80" s="153"/>
      <c r="AE80" s="153"/>
      <c r="AF80" s="136"/>
      <c r="AG80" s="154" t="str">
        <f t="shared" si="0"/>
        <v/>
      </c>
      <c r="AH80" s="154"/>
      <c r="AI80" s="154"/>
      <c r="AJ80" s="155"/>
    </row>
    <row r="81" spans="1:39">
      <c r="A81" s="164"/>
      <c r="B81" s="165"/>
      <c r="C81" s="165"/>
      <c r="D81" s="113"/>
      <c r="E81" s="166"/>
      <c r="F81" s="166"/>
      <c r="G81" s="113"/>
      <c r="H81" s="165"/>
      <c r="I81" s="165"/>
      <c r="J81" s="165"/>
      <c r="K81" s="165"/>
      <c r="L81" s="165"/>
      <c r="M81" s="165"/>
      <c r="N81" s="165"/>
      <c r="O81" s="165"/>
      <c r="P81" s="165"/>
      <c r="Q81" s="165"/>
      <c r="R81" s="165"/>
      <c r="S81" s="165"/>
      <c r="T81" s="165"/>
      <c r="U81" s="165"/>
      <c r="V81" s="165"/>
      <c r="W81" s="165"/>
      <c r="X81" s="165"/>
      <c r="Y81" s="165"/>
      <c r="Z81" s="165"/>
      <c r="AA81" s="113"/>
      <c r="AB81" s="167"/>
      <c r="AC81" s="167"/>
      <c r="AD81" s="167"/>
      <c r="AE81" s="167"/>
      <c r="AF81" s="113"/>
      <c r="AG81" s="168" t="str">
        <f t="shared" si="0"/>
        <v/>
      </c>
      <c r="AH81" s="168"/>
      <c r="AI81" s="168"/>
      <c r="AJ81" s="169"/>
    </row>
    <row r="82" spans="1:39">
      <c r="A82" s="164"/>
      <c r="B82" s="165"/>
      <c r="C82" s="165"/>
      <c r="D82" s="113"/>
      <c r="E82" s="166"/>
      <c r="F82" s="166"/>
      <c r="G82" s="113"/>
      <c r="H82" s="165"/>
      <c r="I82" s="165"/>
      <c r="J82" s="165"/>
      <c r="K82" s="165"/>
      <c r="L82" s="165"/>
      <c r="M82" s="165"/>
      <c r="N82" s="165"/>
      <c r="O82" s="165"/>
      <c r="P82" s="165"/>
      <c r="Q82" s="165"/>
      <c r="R82" s="165"/>
      <c r="S82" s="165"/>
      <c r="T82" s="165"/>
      <c r="U82" s="165"/>
      <c r="V82" s="165"/>
      <c r="W82" s="165"/>
      <c r="X82" s="165"/>
      <c r="Y82" s="165"/>
      <c r="Z82" s="165"/>
      <c r="AA82" s="113"/>
      <c r="AB82" s="167"/>
      <c r="AC82" s="167"/>
      <c r="AD82" s="167"/>
      <c r="AE82" s="167"/>
      <c r="AF82" s="113"/>
      <c r="AG82" s="168" t="str">
        <f t="shared" si="0"/>
        <v/>
      </c>
      <c r="AH82" s="168"/>
      <c r="AI82" s="168"/>
      <c r="AJ82" s="169"/>
    </row>
    <row r="83" spans="1:39" ht="14.25" thickBot="1">
      <c r="A83" s="150"/>
      <c r="B83" s="151"/>
      <c r="C83" s="151"/>
      <c r="D83" s="132"/>
      <c r="E83" s="152"/>
      <c r="F83" s="152"/>
      <c r="G83" s="132"/>
      <c r="H83" s="151"/>
      <c r="I83" s="151"/>
      <c r="J83" s="151"/>
      <c r="K83" s="151"/>
      <c r="L83" s="151"/>
      <c r="M83" s="151"/>
      <c r="N83" s="151"/>
      <c r="O83" s="151"/>
      <c r="P83" s="151"/>
      <c r="Q83" s="151"/>
      <c r="R83" s="151"/>
      <c r="S83" s="151"/>
      <c r="T83" s="151"/>
      <c r="U83" s="151"/>
      <c r="V83" s="151"/>
      <c r="W83" s="151"/>
      <c r="X83" s="151"/>
      <c r="Y83" s="151"/>
      <c r="Z83" s="151"/>
      <c r="AA83" s="132"/>
      <c r="AB83" s="153"/>
      <c r="AC83" s="153"/>
      <c r="AD83" s="153"/>
      <c r="AE83" s="153"/>
      <c r="AF83" s="136"/>
      <c r="AG83" s="154" t="str">
        <f t="shared" ref="AG83" si="1">IF(AB83*E83=0,"",E83*AB83)</f>
        <v/>
      </c>
      <c r="AH83" s="154"/>
      <c r="AI83" s="154"/>
      <c r="AJ83" s="155"/>
    </row>
    <row r="84" spans="1:39">
      <c r="A84" s="138" t="str">
        <f>IF(AG85&gt;=100000,"NOTE - BOG approval is required.","")</f>
        <v/>
      </c>
      <c r="B84" s="112"/>
      <c r="C84" s="112"/>
      <c r="D84" s="113"/>
      <c r="E84" s="137"/>
      <c r="F84" s="137"/>
      <c r="G84" s="113"/>
      <c r="H84" s="112"/>
      <c r="I84" s="112"/>
      <c r="J84" s="112"/>
      <c r="K84" s="112"/>
      <c r="L84" s="112"/>
      <c r="M84" s="112"/>
      <c r="N84" s="112"/>
      <c r="O84" s="112"/>
      <c r="P84" s="112"/>
      <c r="Q84" s="112"/>
      <c r="S84" s="112"/>
      <c r="T84" s="112"/>
      <c r="U84" s="112"/>
      <c r="V84" s="112"/>
      <c r="W84" s="112"/>
      <c r="X84" s="112"/>
      <c r="Y84" s="112"/>
      <c r="Z84" s="112"/>
      <c r="AA84" s="113"/>
      <c r="AB84" s="120" t="s">
        <v>449</v>
      </c>
      <c r="AC84" s="113"/>
      <c r="AD84" s="113"/>
      <c r="AE84" s="113"/>
      <c r="AF84" s="113"/>
      <c r="AG84" s="158"/>
      <c r="AH84" s="158"/>
      <c r="AI84" s="158"/>
      <c r="AJ84" s="159"/>
    </row>
    <row r="85" spans="1:39" ht="14.65" customHeight="1" thickBot="1">
      <c r="A85" s="162"/>
      <c r="B85" s="162"/>
      <c r="C85" s="162"/>
      <c r="D85" s="162"/>
      <c r="E85" s="162"/>
      <c r="F85" s="162"/>
      <c r="G85" s="162"/>
      <c r="H85" s="162"/>
      <c r="I85" s="162"/>
      <c r="J85" s="162"/>
      <c r="K85" s="162"/>
      <c r="M85" s="161"/>
      <c r="N85" s="161"/>
      <c r="O85" s="161"/>
      <c r="P85" s="161"/>
      <c r="Q85" s="161"/>
      <c r="S85" s="141" t="s">
        <v>707</v>
      </c>
      <c r="T85" s="141"/>
      <c r="U85" s="141"/>
      <c r="V85" s="141"/>
      <c r="W85" s="141"/>
      <c r="X85" s="141"/>
      <c r="Z85" s="200"/>
      <c r="AA85" s="201"/>
      <c r="AB85" s="139" t="s">
        <v>14</v>
      </c>
      <c r="AC85" s="140"/>
      <c r="AD85" s="140"/>
      <c r="AE85" s="140"/>
      <c r="AF85" s="140"/>
      <c r="AG85" s="156">
        <f>SUM(AG69:AJ84)</f>
        <v>0</v>
      </c>
      <c r="AH85" s="156"/>
      <c r="AI85" s="156"/>
      <c r="AJ85" s="157"/>
    </row>
    <row r="86" spans="1:39">
      <c r="A86" s="163" t="s">
        <v>487</v>
      </c>
      <c r="B86" s="163"/>
      <c r="C86" s="163"/>
      <c r="D86" s="163"/>
      <c r="E86" s="163"/>
      <c r="F86" s="163"/>
      <c r="G86" s="163"/>
      <c r="H86" s="163"/>
      <c r="I86" s="163"/>
      <c r="J86" s="163"/>
      <c r="K86" s="163"/>
      <c r="M86" s="149" t="s">
        <v>450</v>
      </c>
      <c r="N86" s="149"/>
      <c r="O86" s="149"/>
      <c r="P86" s="149"/>
      <c r="Q86" s="149"/>
      <c r="S86" s="141"/>
      <c r="T86" s="141"/>
      <c r="U86" s="141"/>
      <c r="V86" s="141"/>
      <c r="W86" s="141"/>
      <c r="X86" s="141"/>
      <c r="Z86" s="149"/>
      <c r="AA86" s="149"/>
      <c r="AB86" s="113"/>
    </row>
    <row r="87" spans="1:39">
      <c r="A87" s="141"/>
      <c r="AG87" s="142"/>
      <c r="AH87" s="142"/>
      <c r="AI87" s="142"/>
      <c r="AJ87" s="142"/>
    </row>
    <row r="88" spans="1:39">
      <c r="A88" s="162"/>
      <c r="B88" s="162"/>
      <c r="C88" s="162"/>
      <c r="D88" s="162"/>
      <c r="E88" s="162"/>
      <c r="F88" s="162"/>
      <c r="G88" s="162"/>
      <c r="H88" s="162"/>
      <c r="I88" s="162"/>
      <c r="J88" s="162"/>
      <c r="K88" s="162"/>
      <c r="M88" s="161"/>
      <c r="N88" s="161"/>
      <c r="O88" s="161"/>
      <c r="P88" s="161"/>
      <c r="Q88" s="161"/>
      <c r="S88" s="162"/>
      <c r="T88" s="162"/>
      <c r="U88" s="162"/>
      <c r="V88" s="162"/>
      <c r="W88" s="162"/>
      <c r="X88" s="162"/>
      <c r="Y88" s="162"/>
      <c r="Z88" s="162"/>
      <c r="AA88" s="162"/>
      <c r="AB88" s="162"/>
      <c r="AC88" s="162"/>
      <c r="AE88" s="161"/>
      <c r="AF88" s="161"/>
      <c r="AG88" s="161"/>
      <c r="AH88" s="161"/>
      <c r="AI88" s="161"/>
      <c r="AM88" s="145"/>
    </row>
    <row r="89" spans="1:39">
      <c r="A89" s="163" t="str">
        <f>IFERROR(IF(AG85&gt;=0,VLOOKUP($E$6,Dept_Matrix,4,0)&amp;" - Budget Manager",""),"Budget Manager")</f>
        <v>Budget Manager</v>
      </c>
      <c r="B89" s="163"/>
      <c r="C89" s="163"/>
      <c r="D89" s="163"/>
      <c r="E89" s="163"/>
      <c r="F89" s="163"/>
      <c r="G89" s="163"/>
      <c r="H89" s="163"/>
      <c r="I89" s="163"/>
      <c r="J89" s="163"/>
      <c r="K89" s="163"/>
      <c r="M89" s="149" t="s">
        <v>450</v>
      </c>
      <c r="N89" s="149"/>
      <c r="O89" s="149"/>
      <c r="P89" s="149"/>
      <c r="Q89" s="149"/>
      <c r="R89" s="143"/>
      <c r="S89" s="183" t="str">
        <f>IF($AG$85&gt;=10000,"J. Sayre - CFO","&lt; $10K, No CFO Signature Required")</f>
        <v>&lt; $10K, No CFO Signature Required</v>
      </c>
      <c r="T89" s="183"/>
      <c r="U89" s="183"/>
      <c r="V89" s="183"/>
      <c r="W89" s="183"/>
      <c r="X89" s="183"/>
      <c r="Y89" s="183"/>
      <c r="Z89" s="183"/>
      <c r="AA89" s="183"/>
      <c r="AB89" s="183"/>
      <c r="AC89" s="183"/>
      <c r="AE89" s="160" t="s">
        <v>450</v>
      </c>
      <c r="AF89" s="160"/>
      <c r="AG89" s="160"/>
      <c r="AH89" s="160"/>
      <c r="AI89" s="160"/>
      <c r="AM89" s="145" t="s">
        <v>708</v>
      </c>
    </row>
    <row r="90" spans="1:39">
      <c r="A90" s="144"/>
      <c r="B90" s="144"/>
      <c r="C90" s="144"/>
      <c r="D90" s="144"/>
      <c r="E90" s="144"/>
      <c r="F90" s="144"/>
      <c r="G90" s="144"/>
      <c r="H90" s="144"/>
      <c r="AM90" s="145" t="s">
        <v>709</v>
      </c>
    </row>
    <row r="91" spans="1:39">
      <c r="A91" s="162"/>
      <c r="B91" s="162"/>
      <c r="C91" s="162"/>
      <c r="D91" s="162"/>
      <c r="E91" s="162"/>
      <c r="F91" s="162"/>
      <c r="G91" s="162"/>
      <c r="H91" s="162"/>
      <c r="I91" s="162"/>
      <c r="J91" s="162"/>
      <c r="K91" s="162"/>
      <c r="M91" s="161"/>
      <c r="N91" s="161"/>
      <c r="O91" s="161"/>
      <c r="P91" s="161"/>
      <c r="Q91" s="161"/>
      <c r="S91" s="162"/>
      <c r="T91" s="162"/>
      <c r="U91" s="162"/>
      <c r="V91" s="162"/>
      <c r="W91" s="162"/>
      <c r="X91" s="162"/>
      <c r="Y91" s="162"/>
      <c r="Z91" s="162"/>
      <c r="AA91" s="162"/>
      <c r="AB91" s="162"/>
      <c r="AC91" s="162"/>
      <c r="AE91" s="161"/>
      <c r="AF91" s="161"/>
      <c r="AG91" s="161"/>
      <c r="AH91" s="161"/>
      <c r="AI91" s="161"/>
    </row>
    <row r="92" spans="1:39">
      <c r="A92" s="182" t="str">
        <f>IF(AG85&gt;=1000,VLOOKUP($E$6,Dept_Matrix,3,0)&amp;" - Cabinet Member","&lt;$1K, No Cabinet Signature Required""")</f>
        <v>&lt;$1K, No Cabinet Signature Required"</v>
      </c>
      <c r="B92" s="182"/>
      <c r="C92" s="182"/>
      <c r="D92" s="182"/>
      <c r="E92" s="182"/>
      <c r="F92" s="182"/>
      <c r="G92" s="182"/>
      <c r="H92" s="182"/>
      <c r="I92" s="182"/>
      <c r="J92" s="182"/>
      <c r="K92" s="182"/>
      <c r="M92" s="160" t="s">
        <v>450</v>
      </c>
      <c r="N92" s="160"/>
      <c r="O92" s="160"/>
      <c r="P92" s="160"/>
      <c r="Q92" s="160"/>
      <c r="S92" s="183" t="str">
        <f>IF($AG$85&gt;=25000,"Dr. D. Mosser - President","&lt; $25K, No President Signature Required")</f>
        <v>&lt; $25K, No President Signature Required</v>
      </c>
      <c r="T92" s="183"/>
      <c r="U92" s="183"/>
      <c r="V92" s="183"/>
      <c r="W92" s="183"/>
      <c r="X92" s="183"/>
      <c r="Y92" s="183"/>
      <c r="Z92" s="183"/>
      <c r="AA92" s="183"/>
      <c r="AB92" s="183"/>
      <c r="AC92" s="183"/>
      <c r="AE92" s="160" t="s">
        <v>450</v>
      </c>
      <c r="AF92" s="160"/>
      <c r="AG92" s="160"/>
      <c r="AH92" s="160"/>
      <c r="AI92" s="160"/>
    </row>
  </sheetData>
  <sheetProtection password="B15B" sheet="1" objects="1" scenarios="1"/>
  <sortState ref="E10:E93">
    <sortCondition ref="E10"/>
  </sortState>
  <mergeCells count="128">
    <mergeCell ref="E60:M60"/>
    <mergeCell ref="AG72:AJ72"/>
    <mergeCell ref="A8:C8"/>
    <mergeCell ref="A58:C58"/>
    <mergeCell ref="I6:Q6"/>
    <mergeCell ref="I8:Q8"/>
    <mergeCell ref="AM68:BA76"/>
    <mergeCell ref="E62:Q62"/>
    <mergeCell ref="E64:Q64"/>
    <mergeCell ref="E66:Q66"/>
    <mergeCell ref="A62:C62"/>
    <mergeCell ref="A70:C70"/>
    <mergeCell ref="E70:F70"/>
    <mergeCell ref="H70:Z70"/>
    <mergeCell ref="AB70:AE70"/>
    <mergeCell ref="AG70:AJ70"/>
    <mergeCell ref="A71:C71"/>
    <mergeCell ref="E71:F71"/>
    <mergeCell ref="H71:Z71"/>
    <mergeCell ref="AB71:AE71"/>
    <mergeCell ref="AG71:AJ71"/>
    <mergeCell ref="A72:C72"/>
    <mergeCell ref="E72:F72"/>
    <mergeCell ref="H72:Z72"/>
    <mergeCell ref="AB72:AE72"/>
    <mergeCell ref="AE92:AI92"/>
    <mergeCell ref="A88:K88"/>
    <mergeCell ref="A89:K89"/>
    <mergeCell ref="A91:K91"/>
    <mergeCell ref="A92:K92"/>
    <mergeCell ref="M88:Q88"/>
    <mergeCell ref="M89:Q89"/>
    <mergeCell ref="M91:Q91"/>
    <mergeCell ref="M92:Q92"/>
    <mergeCell ref="S88:AC88"/>
    <mergeCell ref="S91:AC91"/>
    <mergeCell ref="S89:AC89"/>
    <mergeCell ref="S92:AC92"/>
    <mergeCell ref="AE88:AI88"/>
    <mergeCell ref="A73:C73"/>
    <mergeCell ref="E73:F73"/>
    <mergeCell ref="H73:Z73"/>
    <mergeCell ref="AB73:AE73"/>
    <mergeCell ref="AG73:AJ73"/>
    <mergeCell ref="A74:C74"/>
    <mergeCell ref="E74:F74"/>
    <mergeCell ref="H74:Z74"/>
    <mergeCell ref="AG74:AJ74"/>
    <mergeCell ref="N2:AJ4"/>
    <mergeCell ref="E6:G6"/>
    <mergeCell ref="E8:G8"/>
    <mergeCell ref="A68:C68"/>
    <mergeCell ref="E68:F68"/>
    <mergeCell ref="H68:Z68"/>
    <mergeCell ref="AB68:AE68"/>
    <mergeCell ref="AG68:AJ68"/>
    <mergeCell ref="A69:C69"/>
    <mergeCell ref="E69:F69"/>
    <mergeCell ref="H69:Z69"/>
    <mergeCell ref="AB69:AE69"/>
    <mergeCell ref="AG69:AJ69"/>
    <mergeCell ref="A60:C60"/>
    <mergeCell ref="O60:Q60"/>
    <mergeCell ref="V6:AE6"/>
    <mergeCell ref="V8:AE8"/>
    <mergeCell ref="V58:AE58"/>
    <mergeCell ref="V62:AE62"/>
    <mergeCell ref="V64:AE64"/>
    <mergeCell ref="V66:AE66"/>
    <mergeCell ref="O58:Q58"/>
    <mergeCell ref="A6:C6"/>
    <mergeCell ref="E58:M58"/>
    <mergeCell ref="AB74:AE74"/>
    <mergeCell ref="A77:C77"/>
    <mergeCell ref="E77:F77"/>
    <mergeCell ref="H77:Z77"/>
    <mergeCell ref="AB77:AE77"/>
    <mergeCell ref="AG77:AJ77"/>
    <mergeCell ref="A78:C78"/>
    <mergeCell ref="E78:F78"/>
    <mergeCell ref="H78:Z78"/>
    <mergeCell ref="AB78:AE78"/>
    <mergeCell ref="AG78:AJ78"/>
    <mergeCell ref="A75:C75"/>
    <mergeCell ref="E75:F75"/>
    <mergeCell ref="H75:Z75"/>
    <mergeCell ref="AB75:AE75"/>
    <mergeCell ref="AG75:AJ75"/>
    <mergeCell ref="A76:C76"/>
    <mergeCell ref="E76:F76"/>
    <mergeCell ref="H76:Z76"/>
    <mergeCell ref="AB76:AE76"/>
    <mergeCell ref="AG76:AJ76"/>
    <mergeCell ref="A79:C79"/>
    <mergeCell ref="E79:F79"/>
    <mergeCell ref="H79:Z79"/>
    <mergeCell ref="AB79:AE79"/>
    <mergeCell ref="AG79:AJ79"/>
    <mergeCell ref="A80:C80"/>
    <mergeCell ref="E80:F80"/>
    <mergeCell ref="H80:Z80"/>
    <mergeCell ref="AB80:AE80"/>
    <mergeCell ref="AG80:AJ80"/>
    <mergeCell ref="AE89:AI89"/>
    <mergeCell ref="AE91:AI91"/>
    <mergeCell ref="A85:K85"/>
    <mergeCell ref="A86:K86"/>
    <mergeCell ref="M85:Q85"/>
    <mergeCell ref="M86:Q86"/>
    <mergeCell ref="A81:C81"/>
    <mergeCell ref="E81:F81"/>
    <mergeCell ref="H81:Z81"/>
    <mergeCell ref="AB81:AE81"/>
    <mergeCell ref="AG81:AJ81"/>
    <mergeCell ref="A82:C82"/>
    <mergeCell ref="E82:F82"/>
    <mergeCell ref="H82:Z82"/>
    <mergeCell ref="AB82:AE82"/>
    <mergeCell ref="AG82:AJ82"/>
    <mergeCell ref="Z85:AA85"/>
    <mergeCell ref="Z86:AA86"/>
    <mergeCell ref="A83:C83"/>
    <mergeCell ref="E83:F83"/>
    <mergeCell ref="H83:Z83"/>
    <mergeCell ref="AB83:AE83"/>
    <mergeCell ref="AG83:AJ83"/>
    <mergeCell ref="AG85:AJ85"/>
    <mergeCell ref="AG84:AJ84"/>
  </mergeCells>
  <conditionalFormatting sqref="E6:G6">
    <cfRule type="expression" dxfId="26" priority="27">
      <formula>E6=""</formula>
    </cfRule>
  </conditionalFormatting>
  <conditionalFormatting sqref="E8:G8">
    <cfRule type="expression" dxfId="25" priority="26">
      <formula>E8=""</formula>
    </cfRule>
  </conditionalFormatting>
  <conditionalFormatting sqref="O58:Q58">
    <cfRule type="expression" dxfId="24" priority="25">
      <formula>O58=""</formula>
    </cfRule>
  </conditionalFormatting>
  <conditionalFormatting sqref="V6">
    <cfRule type="expression" dxfId="23" priority="24">
      <formula>V6=""</formula>
    </cfRule>
  </conditionalFormatting>
  <conditionalFormatting sqref="V8">
    <cfRule type="expression" dxfId="22" priority="23">
      <formula>V8=""</formula>
    </cfRule>
  </conditionalFormatting>
  <conditionalFormatting sqref="V58">
    <cfRule type="expression" dxfId="21" priority="22">
      <formula>V58=""</formula>
    </cfRule>
  </conditionalFormatting>
  <conditionalFormatting sqref="V62">
    <cfRule type="expression" dxfId="20" priority="21">
      <formula>V62=""</formula>
    </cfRule>
  </conditionalFormatting>
  <conditionalFormatting sqref="V64">
    <cfRule type="expression" dxfId="19" priority="20">
      <formula>V64=""</formula>
    </cfRule>
  </conditionalFormatting>
  <conditionalFormatting sqref="V66">
    <cfRule type="expression" dxfId="18" priority="19">
      <formula>V66=""</formula>
    </cfRule>
  </conditionalFormatting>
  <conditionalFormatting sqref="AB69:AE83 H69:Z83 H84:Q84 S84:Z84">
    <cfRule type="expression" dxfId="17" priority="17">
      <formula>AND($E69&lt;&gt;0,H69="")</formula>
    </cfRule>
  </conditionalFormatting>
  <conditionalFormatting sqref="E69:F83">
    <cfRule type="expression" dxfId="16" priority="15">
      <formula>AND(AB69&lt;&gt;0,E69="")</formula>
    </cfRule>
  </conditionalFormatting>
  <conditionalFormatting sqref="AG84">
    <cfRule type="expression" dxfId="15" priority="14">
      <formula>SUM($AG$69:$AJ$83)&lt;&gt;0</formula>
    </cfRule>
  </conditionalFormatting>
  <conditionalFormatting sqref="E62:Q62">
    <cfRule type="expression" dxfId="14" priority="13">
      <formula>E62=""</formula>
    </cfRule>
  </conditionalFormatting>
  <conditionalFormatting sqref="E84:F84">
    <cfRule type="expression" dxfId="13" priority="29">
      <formula>AND(#REF!&lt;&gt;0,E84="")</formula>
    </cfRule>
  </conditionalFormatting>
  <conditionalFormatting sqref="A92 M92">
    <cfRule type="expression" dxfId="12" priority="30">
      <formula>$AG$85&gt;1000</formula>
    </cfRule>
  </conditionalFormatting>
  <conditionalFormatting sqref="S89 AE89">
    <cfRule type="expression" dxfId="11" priority="31">
      <formula>$AG$85&gt;10000</formula>
    </cfRule>
  </conditionalFormatting>
  <conditionalFormatting sqref="S92 AE92">
    <cfRule type="expression" dxfId="10" priority="32">
      <formula>$AG$85&gt;25000</formula>
    </cfRule>
  </conditionalFormatting>
  <conditionalFormatting sqref="E58">
    <cfRule type="expression" dxfId="9" priority="8">
      <formula>E58=""</formula>
    </cfRule>
  </conditionalFormatting>
  <conditionalFormatting sqref="E60">
    <cfRule type="expression" dxfId="8" priority="6">
      <formula>E60=""</formula>
    </cfRule>
  </conditionalFormatting>
  <conditionalFormatting sqref="O60:Q60">
    <cfRule type="expression" dxfId="7" priority="4">
      <formula>O60=""</formula>
    </cfRule>
  </conditionalFormatting>
  <conditionalFormatting sqref="A84">
    <cfRule type="expression" dxfId="6" priority="34">
      <formula>AND($E84&lt;&gt;0,A84="")</formula>
    </cfRule>
  </conditionalFormatting>
  <conditionalFormatting sqref="AG84:AJ84">
    <cfRule type="expression" dxfId="5" priority="3">
      <formula>$AG$84=""</formula>
    </cfRule>
  </conditionalFormatting>
  <conditionalFormatting sqref="Z85:AA85">
    <cfRule type="cellIs" dxfId="4" priority="2" operator="equal">
      <formula>0</formula>
    </cfRule>
  </conditionalFormatting>
  <dataValidations count="9">
    <dataValidation type="list" allowBlank="1" showInputMessage="1" showErrorMessage="1" sqref="E6:G7" xr:uid="{00000000-0002-0000-0100-000000000000}">
      <formula1>Dept_Numbers</formula1>
    </dataValidation>
    <dataValidation type="list" allowBlank="1" showInputMessage="1" showErrorMessage="1" sqref="E59:G59 E61:G61 F9:G57 E8:E57" xr:uid="{00000000-0002-0000-0100-000001000000}">
      <formula1>Funding_Numbers</formula1>
    </dataValidation>
    <dataValidation type="list" allowBlank="1" showInputMessage="1" showErrorMessage="1" sqref="E63:G63 E65:G65" xr:uid="{00000000-0002-0000-0100-000002000000}">
      <formula1>LineItem_Numbers</formula1>
    </dataValidation>
    <dataValidation type="list" allowBlank="1" showInputMessage="1" showErrorMessage="1" sqref="E63:N63 E62:Q62" xr:uid="{00000000-0002-0000-0100-000003000000}">
      <formula1>Locations</formula1>
    </dataValidation>
    <dataValidation type="list" allowBlank="1" showInputMessage="1" showErrorMessage="1" sqref="E58" xr:uid="{00000000-0002-0000-0100-000004000000}">
      <formula1>LineItem_Description</formula1>
    </dataValidation>
    <dataValidation type="list" allowBlank="1" showInputMessage="1" showErrorMessage="1" sqref="E60:M60" xr:uid="{00000000-0002-0000-0100-000005000000}">
      <formula1>Detail_Description</formula1>
    </dataValidation>
    <dataValidation type="date" allowBlank="1" showInputMessage="1" showErrorMessage="1" sqref="M85:Q85 M88:Q88 M91:Q91 AE88:AI88 AE91:AI91" xr:uid="{00000000-0002-0000-0100-000006000000}">
      <formula1>43831</formula1>
      <formula2>73415</formula2>
    </dataValidation>
    <dataValidation type="decimal" allowBlank="1" showInputMessage="1" showErrorMessage="1" sqref="AB69:AE83 AG84:AJ84 E69:F83" xr:uid="{00000000-0002-0000-0100-000007000000}">
      <formula1>-5000000</formula1>
      <formula2>25000000</formula2>
    </dataValidation>
    <dataValidation type="list" showInputMessage="1" showErrorMessage="1" sqref="Z85:AA86" xr:uid="{D61B555F-2538-48B5-A703-05169A2AEFCB}">
      <formula1>$AM$88:$AM$90</formula1>
    </dataValidation>
  </dataValidations>
  <pageMargins left="0.5" right="0.5" top="0.5" bottom="0.25" header="0.3" footer="0.3"/>
  <pageSetup scale="97"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7"/>
  <sheetViews>
    <sheetView view="pageBreakPreview" topLeftCell="A16" zoomScaleNormal="100" zoomScaleSheetLayoutView="100" workbookViewId="0">
      <selection activeCell="N40" sqref="N40"/>
    </sheetView>
  </sheetViews>
  <sheetFormatPr defaultColWidth="9" defaultRowHeight="15.4"/>
  <cols>
    <col min="1" max="1" width="3" style="57" customWidth="1"/>
    <col min="2" max="3" width="12" style="57" customWidth="1"/>
    <col min="4" max="4" width="13" style="57" bestFit="1" customWidth="1"/>
    <col min="5" max="16384" width="9" style="57"/>
  </cols>
  <sheetData>
    <row r="1" spans="1:9">
      <c r="F1" s="186" t="s">
        <v>512</v>
      </c>
      <c r="G1" s="186"/>
      <c r="H1" s="186"/>
      <c r="I1" s="186"/>
    </row>
    <row r="2" spans="1:9" ht="15.4" customHeight="1">
      <c r="F2" s="186"/>
      <c r="G2" s="186"/>
      <c r="H2" s="186"/>
      <c r="I2" s="186"/>
    </row>
    <row r="3" spans="1:9" ht="15.4" customHeight="1">
      <c r="F3" s="186"/>
      <c r="G3" s="186"/>
      <c r="H3" s="186"/>
      <c r="I3" s="186"/>
    </row>
    <row r="4" spans="1:9" ht="15.4" customHeight="1">
      <c r="F4" s="186"/>
      <c r="G4" s="186"/>
      <c r="H4" s="186"/>
      <c r="I4" s="186"/>
    </row>
    <row r="6" spans="1:9">
      <c r="A6" s="57" t="s">
        <v>511</v>
      </c>
    </row>
    <row r="7" spans="1:9" ht="5.0999999999999996" customHeight="1"/>
    <row r="8" spans="1:9">
      <c r="B8" s="57" t="s">
        <v>98</v>
      </c>
      <c r="C8" s="84">
        <f>Requisition!E6</f>
        <v>0</v>
      </c>
      <c r="D8" s="57" t="str">
        <f>Requisition!I6</f>
        <v>&lt;&lt;&lt; Enter</v>
      </c>
    </row>
    <row r="9" spans="1:9" ht="5.0999999999999996" customHeight="1"/>
    <row r="10" spans="1:9">
      <c r="B10" s="57" t="s">
        <v>414</v>
      </c>
      <c r="C10" s="84">
        <f>Requisition!E8</f>
        <v>0</v>
      </c>
      <c r="D10" s="57" t="str">
        <f>Requisition!I8</f>
        <v>&lt;&lt;&lt; Enter</v>
      </c>
    </row>
    <row r="11" spans="1:9" ht="5.0999999999999996" customHeight="1"/>
    <row r="12" spans="1:9">
      <c r="B12" s="57" t="s">
        <v>180</v>
      </c>
      <c r="C12" s="57" t="str">
        <f>Requisition!O58</f>
        <v>&lt;&lt;&lt; Enter</v>
      </c>
    </row>
    <row r="13" spans="1:9" ht="5.0999999999999996" customHeight="1"/>
    <row r="14" spans="1:9">
      <c r="B14" s="57" t="s">
        <v>509</v>
      </c>
      <c r="C14" s="63">
        <f>COUNTA(Requisition!E69:F83)</f>
        <v>0</v>
      </c>
    </row>
    <row r="15" spans="1:9" ht="5.0999999999999996" customHeight="1"/>
    <row r="16" spans="1:9">
      <c r="B16" s="57" t="s">
        <v>510</v>
      </c>
      <c r="C16" s="63">
        <f>SUM(Requisition!E69:F83)</f>
        <v>0</v>
      </c>
    </row>
    <row r="17" spans="1:3" ht="5.0999999999999996" customHeight="1"/>
    <row r="18" spans="1:3">
      <c r="B18" s="57" t="s">
        <v>14</v>
      </c>
      <c r="C18" s="65">
        <f>Requisition!AG85</f>
        <v>0</v>
      </c>
    </row>
    <row r="19" spans="1:3" ht="5.0999999999999996" customHeight="1"/>
    <row r="20" spans="1:3">
      <c r="B20" s="57" t="s">
        <v>9</v>
      </c>
      <c r="C20" s="57">
        <f>Requisition!V6</f>
        <v>0</v>
      </c>
    </row>
    <row r="22" spans="1:3">
      <c r="A22" s="64" t="s">
        <v>485</v>
      </c>
    </row>
    <row r="23" spans="1:3" ht="15.75" thickBot="1"/>
    <row r="24" spans="1:3" ht="15.75" thickBot="1">
      <c r="A24" s="59"/>
      <c r="B24" s="60" t="s">
        <v>486</v>
      </c>
    </row>
    <row r="25" spans="1:3" ht="15.75" thickBot="1"/>
    <row r="26" spans="1:3" ht="15.75" thickBot="1">
      <c r="A26" s="59"/>
      <c r="B26" s="60" t="s">
        <v>488</v>
      </c>
    </row>
    <row r="27" spans="1:3" ht="15.75" thickBot="1"/>
    <row r="28" spans="1:3" ht="15.75" thickBot="1">
      <c r="A28" s="59"/>
      <c r="B28" s="60" t="str">
        <f>"Cabinet member signature "&amp;IF(C18&gt;=1000,"required","not required")</f>
        <v>Cabinet member signature not required</v>
      </c>
    </row>
    <row r="29" spans="1:3" ht="15.75" thickBot="1"/>
    <row r="30" spans="1:3" ht="15.75" thickBot="1">
      <c r="A30" s="59"/>
      <c r="B30" s="60" t="str">
        <f>"CFO signature "&amp;IF(C18&gt;=10000,"will be affixed when sent to the Business Office","not required")</f>
        <v>CFO signature not required</v>
      </c>
    </row>
    <row r="31" spans="1:3" ht="15.75" thickBot="1"/>
    <row r="32" spans="1:3" ht="15.75" thickBot="1">
      <c r="A32" s="59"/>
      <c r="B32" s="60" t="str">
        <f>"President signature "&amp;IF(C18&gt;=25000,"will be affixed when sent to the Business Office","not required")</f>
        <v>President signature not required</v>
      </c>
    </row>
    <row r="33" spans="1:9" ht="15.75" thickBot="1">
      <c r="B33" s="60"/>
    </row>
    <row r="34" spans="1:9" ht="15.75" thickBot="1">
      <c r="A34" s="59"/>
      <c r="B34" s="60" t="str">
        <f>IF(C18&lt;1000,"One valid quote is attached","Three valid quoates are attached")</f>
        <v>One valid quote is attached</v>
      </c>
    </row>
    <row r="35" spans="1:9" ht="15.75" thickBot="1">
      <c r="A35" s="58"/>
      <c r="B35" s="61" t="str">
        <f>IF(C18&gt;=1000,"IF purchase is a sole source, consult Lyndsie to provide exception letter","")</f>
        <v/>
      </c>
    </row>
    <row r="36" spans="1:9" ht="15.75" thickBot="1">
      <c r="A36" s="59"/>
      <c r="B36" s="60" t="str">
        <f>IFERROR(VLOOKUP($C$12&amp;"-1",$B$50:$C$67,2,0),"")</f>
        <v/>
      </c>
    </row>
    <row r="37" spans="1:9" ht="39.4" customHeight="1">
      <c r="B37" s="187" t="str">
        <f>IFERROR(VLOOKUP($C$12&amp;"-2",$B$50:$C$67,2,0),"")</f>
        <v/>
      </c>
      <c r="C37" s="187"/>
      <c r="D37" s="187"/>
      <c r="E37" s="187"/>
      <c r="F37" s="187"/>
      <c r="G37" s="187"/>
      <c r="H37" s="187"/>
      <c r="I37" s="187"/>
    </row>
    <row r="38" spans="1:9" ht="39.4" customHeight="1">
      <c r="B38" s="187" t="str">
        <f>IFERROR(VLOOKUP($C$12&amp;"-3",$B$50:$C$67,2,0),"")</f>
        <v/>
      </c>
      <c r="C38" s="187"/>
      <c r="D38" s="187"/>
      <c r="E38" s="187"/>
      <c r="F38" s="187"/>
      <c r="G38" s="187"/>
      <c r="H38" s="187"/>
      <c r="I38" s="187"/>
    </row>
    <row r="39" spans="1:9" ht="39.4" customHeight="1">
      <c r="B39" s="187" t="str">
        <f>IFERROR(VLOOKUP($C$12&amp;"-4",$B$50:$C$67,2,0),"")</f>
        <v/>
      </c>
      <c r="C39" s="187"/>
      <c r="D39" s="187"/>
      <c r="E39" s="187"/>
      <c r="F39" s="187"/>
      <c r="G39" s="187"/>
      <c r="H39" s="187"/>
      <c r="I39" s="187"/>
    </row>
    <row r="40" spans="1:9" ht="39.4" customHeight="1">
      <c r="B40" s="187" t="str">
        <f>IFERROR(VLOOKUP($C$12&amp;"-5",$B$50:$C$67,2,0),"")</f>
        <v/>
      </c>
      <c r="C40" s="187"/>
      <c r="D40" s="187"/>
      <c r="E40" s="187"/>
      <c r="F40" s="187"/>
      <c r="G40" s="187"/>
      <c r="H40" s="187"/>
      <c r="I40" s="187"/>
    </row>
    <row r="41" spans="1:9" ht="30" customHeight="1">
      <c r="B41" s="187" t="str">
        <f>IFERROR(VLOOKUP($C$12&amp;"-6",$B$50:$C$67,2,0),"")</f>
        <v/>
      </c>
      <c r="C41" s="187"/>
      <c r="D41" s="187"/>
      <c r="E41" s="187"/>
      <c r="F41" s="187"/>
      <c r="G41" s="187"/>
      <c r="H41" s="187"/>
      <c r="I41" s="187"/>
    </row>
    <row r="50" spans="2:3">
      <c r="B50" s="57" t="s">
        <v>493</v>
      </c>
      <c r="C50" s="57" t="s">
        <v>513</v>
      </c>
    </row>
    <row r="51" spans="2:3">
      <c r="B51" s="57" t="s">
        <v>494</v>
      </c>
      <c r="C51" s="57" t="s">
        <v>516</v>
      </c>
    </row>
    <row r="52" spans="2:3">
      <c r="B52" s="57" t="s">
        <v>495</v>
      </c>
      <c r="C52" s="57" t="s">
        <v>681</v>
      </c>
    </row>
    <row r="53" spans="2:3">
      <c r="B53" s="57" t="s">
        <v>496</v>
      </c>
      <c r="C53" s="62" t="s">
        <v>682</v>
      </c>
    </row>
    <row r="54" spans="2:3">
      <c r="B54" s="57" t="s">
        <v>497</v>
      </c>
      <c r="C54" s="57" t="s">
        <v>505</v>
      </c>
    </row>
    <row r="55" spans="2:3">
      <c r="B55" s="57" t="s">
        <v>680</v>
      </c>
      <c r="C55" s="57" t="s">
        <v>506</v>
      </c>
    </row>
    <row r="59" spans="2:3">
      <c r="B59" s="57" t="s">
        <v>500</v>
      </c>
      <c r="C59" s="57" t="s">
        <v>507</v>
      </c>
    </row>
    <row r="60" spans="2:3">
      <c r="B60" s="57" t="s">
        <v>499</v>
      </c>
      <c r="C60" s="57" t="s">
        <v>489</v>
      </c>
    </row>
    <row r="61" spans="2:3">
      <c r="B61" s="57" t="s">
        <v>498</v>
      </c>
      <c r="C61" s="57" t="s">
        <v>490</v>
      </c>
    </row>
    <row r="63" spans="2:3">
      <c r="B63" s="57" t="s">
        <v>501</v>
      </c>
      <c r="C63" s="57" t="s">
        <v>491</v>
      </c>
    </row>
    <row r="64" spans="2:3">
      <c r="B64" s="57" t="s">
        <v>502</v>
      </c>
      <c r="C64" s="57" t="s">
        <v>515</v>
      </c>
    </row>
    <row r="66" spans="2:3">
      <c r="B66" s="57" t="s">
        <v>503</v>
      </c>
      <c r="C66" s="57" t="s">
        <v>514</v>
      </c>
    </row>
    <row r="67" spans="2:3">
      <c r="B67" s="57" t="s">
        <v>504</v>
      </c>
      <c r="C67" s="57" t="s">
        <v>492</v>
      </c>
    </row>
  </sheetData>
  <sheetProtection algorithmName="SHA-512" hashValue="X2yZvl59SvUmgO65GrgdQZgL1UlR4TnItBq3PVTeMCnECeVIh/57bSme7a8yZ2o1BA1aSehKuMiAy5UZ7OCHeA==" saltValue="xVyZ8YvK1L3e5QdLpHdPHA==" spinCount="100000" sheet="1" objects="1" scenarios="1"/>
  <mergeCells count="6">
    <mergeCell ref="F1:I4"/>
    <mergeCell ref="B40:I40"/>
    <mergeCell ref="B41:I41"/>
    <mergeCell ref="B37:I37"/>
    <mergeCell ref="B38:I38"/>
    <mergeCell ref="B39:I39"/>
  </mergeCells>
  <pageMargins left="0.7" right="0.7" top="0.75" bottom="0.75" header="0.3" footer="0.3"/>
  <pageSetup scale="98" orientation="portrait" horizontalDpi="1200" verticalDpi="1200" r:id="rId1"/>
  <rowBreaks count="1" manualBreakCount="1">
    <brk id="4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1"/>
  <sheetViews>
    <sheetView view="pageBreakPreview" zoomScale="113" zoomScaleNormal="100" workbookViewId="0">
      <selection activeCell="D10" sqref="D10"/>
    </sheetView>
  </sheetViews>
  <sheetFormatPr defaultColWidth="9" defaultRowHeight="13.9"/>
  <cols>
    <col min="1" max="1" width="9" style="4"/>
    <col min="2" max="2" width="1.59765625" style="1" customWidth="1"/>
    <col min="3" max="3" width="9" style="1"/>
    <col min="4" max="4" width="1.59765625" style="1" customWidth="1"/>
    <col min="5" max="5" width="9" style="1"/>
    <col min="6" max="6" width="1.59765625" style="1" customWidth="1"/>
    <col min="7" max="7" width="9" style="1"/>
    <col min="8" max="8" width="1.59765625" style="1" customWidth="1"/>
    <col min="9" max="9" width="9" style="1"/>
    <col min="10" max="10" width="1.59765625" style="1" customWidth="1"/>
    <col min="11" max="11" width="9" style="1"/>
    <col min="12" max="12" width="1.59765625" style="1" customWidth="1"/>
    <col min="13" max="13" width="9" style="1"/>
    <col min="14" max="14" width="3.59765625" style="1" customWidth="1"/>
    <col min="15" max="16384" width="9" style="1"/>
  </cols>
  <sheetData>
    <row r="1" spans="1:15" ht="13.9" customHeight="1">
      <c r="A1" s="191" t="s">
        <v>13</v>
      </c>
      <c r="B1" s="191"/>
      <c r="C1" s="191"/>
      <c r="D1" s="191"/>
      <c r="E1" s="191"/>
      <c r="F1" s="191"/>
      <c r="G1" s="109"/>
      <c r="H1" s="109"/>
      <c r="I1" s="109"/>
      <c r="J1" s="109"/>
      <c r="K1" s="109"/>
      <c r="L1" s="109"/>
      <c r="M1" s="109"/>
      <c r="N1" s="109"/>
    </row>
    <row r="2" spans="1:15" ht="13.9" customHeight="1">
      <c r="A2" s="191"/>
      <c r="B2" s="191"/>
      <c r="C2" s="191"/>
      <c r="D2" s="191"/>
      <c r="E2" s="191"/>
      <c r="F2" s="191"/>
      <c r="G2" s="109"/>
      <c r="H2" s="109"/>
      <c r="I2" s="109"/>
      <c r="J2" s="109"/>
      <c r="K2" s="109"/>
      <c r="L2" s="109"/>
      <c r="M2" s="109"/>
      <c r="N2" s="109"/>
    </row>
    <row r="3" spans="1:15" ht="13.9" customHeight="1">
      <c r="A3" s="191"/>
      <c r="B3" s="191"/>
      <c r="C3" s="191"/>
      <c r="D3" s="191"/>
      <c r="E3" s="191"/>
      <c r="F3" s="191"/>
      <c r="G3" s="109"/>
      <c r="H3" s="109"/>
      <c r="I3" s="109"/>
      <c r="J3" s="109"/>
      <c r="K3" s="109"/>
      <c r="L3" s="109"/>
      <c r="M3" s="109"/>
      <c r="N3" s="109"/>
    </row>
    <row r="4" spans="1:15" ht="13.9" customHeight="1">
      <c r="A4" s="191"/>
      <c r="B4" s="191"/>
      <c r="C4" s="191"/>
      <c r="D4" s="191"/>
      <c r="E4" s="191"/>
      <c r="F4" s="191"/>
      <c r="G4" s="109"/>
      <c r="H4" s="109"/>
      <c r="I4" s="109"/>
      <c r="J4" s="109"/>
      <c r="K4" s="109"/>
      <c r="L4" s="109"/>
      <c r="M4" s="109"/>
      <c r="N4" s="109"/>
    </row>
    <row r="5" spans="1:15">
      <c r="A5" s="109"/>
      <c r="B5" s="109"/>
      <c r="C5" s="109"/>
      <c r="D5" s="109"/>
      <c r="E5" s="109"/>
      <c r="F5" s="109"/>
      <c r="G5" s="109"/>
      <c r="H5" s="109"/>
      <c r="I5" s="109"/>
      <c r="J5" s="109"/>
      <c r="K5" s="109"/>
      <c r="L5" s="109"/>
      <c r="M5" s="109"/>
      <c r="N5" s="109"/>
    </row>
    <row r="6" spans="1:15" ht="14.25" customHeight="1">
      <c r="A6" s="188" t="s">
        <v>11</v>
      </c>
      <c r="B6" s="188"/>
      <c r="C6" s="188"/>
      <c r="D6" s="188"/>
      <c r="E6" s="188"/>
      <c r="F6" s="188"/>
      <c r="G6" s="188"/>
      <c r="H6" s="188"/>
      <c r="I6" s="188"/>
      <c r="J6" s="188"/>
      <c r="K6" s="188"/>
      <c r="L6" s="188"/>
      <c r="M6" s="188"/>
      <c r="N6" s="188"/>
      <c r="O6" s="5"/>
    </row>
    <row r="7" spans="1:15" ht="14.25" customHeight="1">
      <c r="A7" s="188" t="s">
        <v>12</v>
      </c>
      <c r="B7" s="188"/>
      <c r="C7" s="188"/>
      <c r="D7" s="188"/>
      <c r="E7" s="188"/>
      <c r="F7" s="188"/>
      <c r="G7" s="188"/>
      <c r="H7" s="188"/>
      <c r="I7" s="188"/>
      <c r="J7" s="188"/>
      <c r="K7" s="188"/>
      <c r="L7" s="188"/>
      <c r="M7" s="188"/>
      <c r="N7" s="188"/>
      <c r="O7" s="5"/>
    </row>
    <row r="8" spans="1:15">
      <c r="A8" s="109"/>
      <c r="B8" s="109"/>
      <c r="C8" s="109"/>
      <c r="D8" s="109"/>
      <c r="E8" s="109"/>
      <c r="F8" s="109"/>
      <c r="G8" s="109"/>
      <c r="H8" s="109"/>
      <c r="I8" s="109"/>
      <c r="J8" s="109"/>
      <c r="K8" s="109"/>
      <c r="L8" s="109"/>
      <c r="M8" s="109"/>
      <c r="N8" s="109"/>
      <c r="O8" s="4"/>
    </row>
    <row r="9" spans="1:15">
      <c r="A9" s="87" t="s">
        <v>1</v>
      </c>
      <c r="B9" s="190"/>
      <c r="C9" s="190"/>
      <c r="D9" s="190"/>
      <c r="E9" s="190"/>
      <c r="F9" s="190"/>
      <c r="G9" s="190"/>
      <c r="H9" s="88"/>
      <c r="I9" s="87" t="s">
        <v>2</v>
      </c>
      <c r="J9" s="88"/>
      <c r="K9" s="192"/>
      <c r="L9" s="190"/>
      <c r="M9" s="190"/>
      <c r="N9" s="190"/>
      <c r="O9" s="4"/>
    </row>
    <row r="10" spans="1:15">
      <c r="A10" s="86"/>
      <c r="B10" s="86"/>
      <c r="C10" s="86"/>
      <c r="D10" s="86"/>
      <c r="E10" s="86"/>
      <c r="F10" s="86"/>
      <c r="G10" s="86"/>
      <c r="H10" s="86"/>
      <c r="I10" s="86"/>
      <c r="J10" s="86"/>
      <c r="K10" s="86"/>
      <c r="L10" s="86"/>
      <c r="M10" s="86"/>
      <c r="N10" s="86"/>
      <c r="O10" s="4"/>
    </row>
    <row r="11" spans="1:15">
      <c r="A11" s="87" t="s">
        <v>3</v>
      </c>
      <c r="B11" s="190"/>
      <c r="C11" s="190"/>
      <c r="D11" s="190"/>
      <c r="E11" s="190"/>
      <c r="F11" s="190"/>
      <c r="G11" s="190"/>
      <c r="H11" s="88"/>
      <c r="I11" s="87" t="s">
        <v>10</v>
      </c>
      <c r="J11" s="88"/>
      <c r="K11" s="190"/>
      <c r="L11" s="190"/>
      <c r="M11" s="190"/>
      <c r="N11" s="190"/>
      <c r="O11" s="4"/>
    </row>
    <row r="12" spans="1:15">
      <c r="A12" s="86"/>
      <c r="B12" s="86"/>
      <c r="C12" s="86"/>
      <c r="D12" s="86"/>
      <c r="E12" s="86"/>
      <c r="F12" s="86"/>
      <c r="G12" s="86"/>
      <c r="H12" s="86"/>
      <c r="I12" s="86"/>
      <c r="J12" s="86"/>
      <c r="K12" s="86"/>
      <c r="L12" s="86"/>
      <c r="M12" s="86"/>
      <c r="N12" s="86"/>
      <c r="O12" s="4"/>
    </row>
    <row r="13" spans="1:15" ht="14.25" customHeight="1">
      <c r="A13" s="87" t="s">
        <v>0</v>
      </c>
      <c r="B13" s="89"/>
      <c r="C13" s="189"/>
      <c r="D13" s="189"/>
      <c r="E13" s="189"/>
      <c r="F13" s="189"/>
      <c r="G13" s="189"/>
      <c r="H13" s="189"/>
      <c r="I13" s="189"/>
      <c r="J13" s="189"/>
      <c r="K13" s="189"/>
      <c r="L13" s="189"/>
      <c r="M13" s="189"/>
      <c r="N13" s="189"/>
      <c r="O13" s="3"/>
    </row>
    <row r="14" spans="1:15">
      <c r="A14" s="86"/>
      <c r="B14" s="89"/>
      <c r="C14" s="189"/>
      <c r="D14" s="189"/>
      <c r="E14" s="189"/>
      <c r="F14" s="189"/>
      <c r="G14" s="189"/>
      <c r="H14" s="189"/>
      <c r="I14" s="189"/>
      <c r="J14" s="189"/>
      <c r="K14" s="189"/>
      <c r="L14" s="189"/>
      <c r="M14" s="189"/>
      <c r="N14" s="189"/>
      <c r="O14" s="3"/>
    </row>
    <row r="15" spans="1:15">
      <c r="A15" s="90"/>
      <c r="B15" s="89"/>
      <c r="C15" s="189"/>
      <c r="D15" s="189"/>
      <c r="E15" s="189"/>
      <c r="F15" s="189"/>
      <c r="G15" s="189"/>
      <c r="H15" s="189"/>
      <c r="I15" s="189"/>
      <c r="J15" s="189"/>
      <c r="K15" s="189"/>
      <c r="L15" s="189"/>
      <c r="M15" s="189"/>
      <c r="N15" s="189"/>
      <c r="O15" s="3"/>
    </row>
    <row r="16" spans="1:15">
      <c r="A16" s="86"/>
      <c r="B16" s="89"/>
      <c r="C16" s="189"/>
      <c r="D16" s="189"/>
      <c r="E16" s="189"/>
      <c r="F16" s="189"/>
      <c r="G16" s="189"/>
      <c r="H16" s="189"/>
      <c r="I16" s="189"/>
      <c r="J16" s="189"/>
      <c r="K16" s="189"/>
      <c r="L16" s="189"/>
      <c r="M16" s="189"/>
      <c r="N16" s="189"/>
      <c r="O16" s="3"/>
    </row>
    <row r="17" spans="1:15">
      <c r="A17" s="86"/>
      <c r="B17" s="86"/>
      <c r="C17" s="86"/>
      <c r="D17" s="86"/>
      <c r="E17" s="86"/>
      <c r="F17" s="86"/>
      <c r="G17" s="86"/>
      <c r="H17" s="86"/>
      <c r="I17" s="86"/>
      <c r="J17" s="86"/>
      <c r="K17" s="86"/>
      <c r="L17" s="86"/>
      <c r="M17" s="86"/>
      <c r="N17" s="86"/>
    </row>
    <row r="18" spans="1:15">
      <c r="A18" s="91" t="s">
        <v>9</v>
      </c>
      <c r="B18" s="86"/>
      <c r="C18" s="190">
        <f>Requisition!V6</f>
        <v>0</v>
      </c>
      <c r="D18" s="190"/>
      <c r="E18" s="190"/>
      <c r="F18" s="190"/>
      <c r="G18" s="190"/>
      <c r="H18" s="86"/>
      <c r="I18" s="92"/>
      <c r="J18" s="86"/>
      <c r="K18" s="92"/>
      <c r="L18" s="86"/>
      <c r="M18" s="92"/>
      <c r="N18" s="86"/>
    </row>
    <row r="19" spans="1:15" ht="14.25" thickBot="1">
      <c r="A19" s="90"/>
      <c r="B19" s="86"/>
      <c r="C19" s="86"/>
      <c r="D19" s="86"/>
      <c r="E19" s="86"/>
      <c r="F19" s="86"/>
      <c r="G19" s="86"/>
      <c r="H19" s="86"/>
      <c r="I19" s="86"/>
      <c r="J19" s="86"/>
      <c r="K19" s="86"/>
      <c r="L19" s="86"/>
      <c r="M19" s="86"/>
      <c r="N19" s="86"/>
    </row>
    <row r="20" spans="1:15" ht="27.75" thickBot="1">
      <c r="A20" s="93" t="s">
        <v>6</v>
      </c>
      <c r="B20" s="94"/>
      <c r="C20" s="95" t="s">
        <v>7</v>
      </c>
      <c r="D20" s="94"/>
      <c r="E20" s="96" t="s">
        <v>4</v>
      </c>
      <c r="F20" s="94"/>
      <c r="G20" s="94"/>
      <c r="H20" s="94"/>
      <c r="I20" s="97"/>
      <c r="J20" s="94"/>
      <c r="K20" s="97"/>
      <c r="L20" s="94"/>
      <c r="M20" s="94" t="s">
        <v>5</v>
      </c>
      <c r="N20" s="98"/>
      <c r="O20" s="2"/>
    </row>
    <row r="21" spans="1:15">
      <c r="A21" s="99"/>
      <c r="B21" s="90"/>
      <c r="C21" s="85"/>
      <c r="D21" s="90"/>
      <c r="E21" s="165"/>
      <c r="F21" s="165"/>
      <c r="G21" s="165"/>
      <c r="H21" s="165"/>
      <c r="I21" s="165"/>
      <c r="J21" s="165"/>
      <c r="K21" s="165"/>
      <c r="L21" s="90"/>
      <c r="M21" s="85">
        <f>A21*C21</f>
        <v>0</v>
      </c>
      <c r="N21" s="100"/>
    </row>
    <row r="22" spans="1:15">
      <c r="A22" s="99"/>
      <c r="B22" s="90"/>
      <c r="C22" s="101"/>
      <c r="D22" s="90"/>
      <c r="E22" s="165"/>
      <c r="F22" s="165"/>
      <c r="G22" s="165"/>
      <c r="H22" s="165"/>
      <c r="I22" s="165"/>
      <c r="J22" s="165"/>
      <c r="K22" s="165"/>
      <c r="L22" s="90"/>
      <c r="M22" s="101">
        <f t="shared" ref="M22:M35" si="0">A22*C22</f>
        <v>0</v>
      </c>
      <c r="N22" s="100"/>
    </row>
    <row r="23" spans="1:15">
      <c r="A23" s="102"/>
      <c r="B23" s="90"/>
      <c r="C23" s="103"/>
      <c r="D23" s="90"/>
      <c r="E23" s="190"/>
      <c r="F23" s="190"/>
      <c r="G23" s="190"/>
      <c r="H23" s="190"/>
      <c r="I23" s="190"/>
      <c r="J23" s="190"/>
      <c r="K23" s="190"/>
      <c r="L23" s="90"/>
      <c r="M23" s="103">
        <f t="shared" si="0"/>
        <v>0</v>
      </c>
      <c r="N23" s="100"/>
    </row>
    <row r="24" spans="1:15">
      <c r="A24" s="99"/>
      <c r="B24" s="90"/>
      <c r="C24" s="101"/>
      <c r="D24" s="90"/>
      <c r="E24" s="165"/>
      <c r="F24" s="165"/>
      <c r="G24" s="165"/>
      <c r="H24" s="165"/>
      <c r="I24" s="165"/>
      <c r="J24" s="165"/>
      <c r="K24" s="165"/>
      <c r="L24" s="90"/>
      <c r="M24" s="101">
        <f t="shared" si="0"/>
        <v>0</v>
      </c>
      <c r="N24" s="100"/>
    </row>
    <row r="25" spans="1:15">
      <c r="A25" s="99"/>
      <c r="B25" s="90"/>
      <c r="C25" s="101"/>
      <c r="D25" s="90"/>
      <c r="E25" s="165"/>
      <c r="F25" s="165"/>
      <c r="G25" s="165"/>
      <c r="H25" s="165"/>
      <c r="I25" s="165"/>
      <c r="J25" s="165"/>
      <c r="K25" s="165"/>
      <c r="L25" s="90"/>
      <c r="M25" s="101">
        <f t="shared" si="0"/>
        <v>0</v>
      </c>
      <c r="N25" s="100"/>
    </row>
    <row r="26" spans="1:15">
      <c r="A26" s="102"/>
      <c r="B26" s="90"/>
      <c r="C26" s="103"/>
      <c r="D26" s="90"/>
      <c r="E26" s="190"/>
      <c r="F26" s="190"/>
      <c r="G26" s="190"/>
      <c r="H26" s="190"/>
      <c r="I26" s="190"/>
      <c r="J26" s="190"/>
      <c r="K26" s="190"/>
      <c r="L26" s="90"/>
      <c r="M26" s="103">
        <f t="shared" si="0"/>
        <v>0</v>
      </c>
      <c r="N26" s="100"/>
    </row>
    <row r="27" spans="1:15">
      <c r="A27" s="99"/>
      <c r="B27" s="90"/>
      <c r="C27" s="101"/>
      <c r="D27" s="90"/>
      <c r="E27" s="165"/>
      <c r="F27" s="165"/>
      <c r="G27" s="165"/>
      <c r="H27" s="165"/>
      <c r="I27" s="165"/>
      <c r="J27" s="165"/>
      <c r="K27" s="165"/>
      <c r="L27" s="90"/>
      <c r="M27" s="101">
        <f t="shared" si="0"/>
        <v>0</v>
      </c>
      <c r="N27" s="100"/>
    </row>
    <row r="28" spans="1:15">
      <c r="A28" s="99"/>
      <c r="B28" s="90"/>
      <c r="C28" s="101"/>
      <c r="D28" s="90"/>
      <c r="E28" s="165"/>
      <c r="F28" s="165"/>
      <c r="G28" s="165"/>
      <c r="H28" s="165"/>
      <c r="I28" s="165"/>
      <c r="J28" s="165"/>
      <c r="K28" s="165"/>
      <c r="L28" s="90"/>
      <c r="M28" s="101">
        <f t="shared" si="0"/>
        <v>0</v>
      </c>
      <c r="N28" s="100"/>
    </row>
    <row r="29" spans="1:15">
      <c r="A29" s="102"/>
      <c r="B29" s="90"/>
      <c r="C29" s="103"/>
      <c r="D29" s="90"/>
      <c r="E29" s="190"/>
      <c r="F29" s="190"/>
      <c r="G29" s="190"/>
      <c r="H29" s="190"/>
      <c r="I29" s="190"/>
      <c r="J29" s="190"/>
      <c r="K29" s="190"/>
      <c r="L29" s="90"/>
      <c r="M29" s="103">
        <f t="shared" si="0"/>
        <v>0</v>
      </c>
      <c r="N29" s="100"/>
    </row>
    <row r="30" spans="1:15">
      <c r="A30" s="99"/>
      <c r="B30" s="90"/>
      <c r="C30" s="101"/>
      <c r="D30" s="90"/>
      <c r="E30" s="165"/>
      <c r="F30" s="165"/>
      <c r="G30" s="165"/>
      <c r="H30" s="165"/>
      <c r="I30" s="165"/>
      <c r="J30" s="165"/>
      <c r="K30" s="165"/>
      <c r="L30" s="90"/>
      <c r="M30" s="101">
        <f t="shared" si="0"/>
        <v>0</v>
      </c>
      <c r="N30" s="100"/>
    </row>
    <row r="31" spans="1:15">
      <c r="A31" s="99"/>
      <c r="B31" s="90"/>
      <c r="C31" s="101"/>
      <c r="D31" s="90"/>
      <c r="E31" s="165"/>
      <c r="F31" s="165"/>
      <c r="G31" s="165"/>
      <c r="H31" s="165"/>
      <c r="I31" s="165"/>
      <c r="J31" s="165"/>
      <c r="K31" s="165"/>
      <c r="L31" s="90"/>
      <c r="M31" s="101">
        <f t="shared" si="0"/>
        <v>0</v>
      </c>
      <c r="N31" s="100"/>
    </row>
    <row r="32" spans="1:15">
      <c r="A32" s="102"/>
      <c r="B32" s="90"/>
      <c r="C32" s="103"/>
      <c r="D32" s="90"/>
      <c r="E32" s="190"/>
      <c r="F32" s="190"/>
      <c r="G32" s="190"/>
      <c r="H32" s="190"/>
      <c r="I32" s="190"/>
      <c r="J32" s="190"/>
      <c r="K32" s="190"/>
      <c r="L32" s="90"/>
      <c r="M32" s="103">
        <f t="shared" si="0"/>
        <v>0</v>
      </c>
      <c r="N32" s="100"/>
    </row>
    <row r="33" spans="1:14">
      <c r="A33" s="99"/>
      <c r="B33" s="90"/>
      <c r="C33" s="101"/>
      <c r="D33" s="90"/>
      <c r="E33" s="165"/>
      <c r="F33" s="165"/>
      <c r="G33" s="165"/>
      <c r="H33" s="165"/>
      <c r="I33" s="165"/>
      <c r="J33" s="165"/>
      <c r="K33" s="165"/>
      <c r="L33" s="90"/>
      <c r="M33" s="101">
        <f t="shared" si="0"/>
        <v>0</v>
      </c>
      <c r="N33" s="100"/>
    </row>
    <row r="34" spans="1:14">
      <c r="A34" s="99"/>
      <c r="B34" s="90"/>
      <c r="C34" s="101"/>
      <c r="D34" s="90"/>
      <c r="E34" s="165"/>
      <c r="F34" s="165"/>
      <c r="G34" s="165"/>
      <c r="H34" s="165"/>
      <c r="I34" s="165"/>
      <c r="J34" s="165"/>
      <c r="K34" s="165"/>
      <c r="L34" s="90"/>
      <c r="M34" s="101">
        <f t="shared" si="0"/>
        <v>0</v>
      </c>
      <c r="N34" s="100"/>
    </row>
    <row r="35" spans="1:14">
      <c r="A35" s="102"/>
      <c r="B35" s="90"/>
      <c r="C35" s="103"/>
      <c r="D35" s="90"/>
      <c r="E35" s="190"/>
      <c r="F35" s="190"/>
      <c r="G35" s="190"/>
      <c r="H35" s="190"/>
      <c r="I35" s="190"/>
      <c r="J35" s="190"/>
      <c r="K35" s="190"/>
      <c r="L35" s="90"/>
      <c r="M35" s="103">
        <f t="shared" si="0"/>
        <v>0</v>
      </c>
      <c r="N35" s="100"/>
    </row>
    <row r="36" spans="1:14" ht="8.1" customHeight="1">
      <c r="A36" s="104"/>
      <c r="B36" s="90"/>
      <c r="C36" s="90"/>
      <c r="D36" s="90"/>
      <c r="E36" s="90"/>
      <c r="F36" s="90"/>
      <c r="G36" s="90"/>
      <c r="H36" s="90"/>
      <c r="I36" s="90"/>
      <c r="J36" s="90"/>
      <c r="K36" s="90"/>
      <c r="L36" s="90"/>
      <c r="M36" s="90"/>
      <c r="N36" s="100"/>
    </row>
    <row r="37" spans="1:14" ht="14.25" thickBot="1">
      <c r="A37" s="105" t="s">
        <v>14</v>
      </c>
      <c r="B37" s="106"/>
      <c r="C37" s="106"/>
      <c r="D37" s="106"/>
      <c r="E37" s="106"/>
      <c r="F37" s="106"/>
      <c r="G37" s="106"/>
      <c r="H37" s="106"/>
      <c r="I37" s="106"/>
      <c r="J37" s="106"/>
      <c r="K37" s="106"/>
      <c r="L37" s="106"/>
      <c r="M37" s="107">
        <f>SUM(M21:M35)</f>
        <v>0</v>
      </c>
      <c r="N37" s="108"/>
    </row>
    <row r="38" spans="1:14">
      <c r="A38" s="110"/>
      <c r="B38" s="109"/>
      <c r="C38" s="109"/>
      <c r="D38" s="109"/>
      <c r="E38" s="109"/>
      <c r="F38" s="109"/>
      <c r="G38" s="109"/>
      <c r="H38" s="109"/>
      <c r="I38" s="109"/>
      <c r="J38" s="109"/>
      <c r="K38" s="109"/>
      <c r="L38" s="109"/>
      <c r="M38" s="111"/>
      <c r="N38" s="109"/>
    </row>
    <row r="39" spans="1:14">
      <c r="A39" s="110" t="s">
        <v>8</v>
      </c>
      <c r="B39" s="109"/>
      <c r="C39" s="109"/>
      <c r="D39" s="109"/>
      <c r="E39" s="109"/>
      <c r="F39" s="109"/>
      <c r="G39" s="109"/>
      <c r="H39" s="109"/>
      <c r="I39" s="109"/>
      <c r="J39" s="109"/>
      <c r="K39" s="109"/>
      <c r="L39" s="109"/>
      <c r="M39" s="109"/>
      <c r="N39" s="109"/>
    </row>
    <row r="40" spans="1:14" ht="18" customHeight="1">
      <c r="A40" s="112"/>
      <c r="B40" s="112"/>
      <c r="C40" s="193"/>
      <c r="D40" s="193"/>
      <c r="E40" s="193"/>
      <c r="F40" s="109"/>
      <c r="G40" s="193"/>
      <c r="H40" s="193"/>
      <c r="I40" s="193"/>
      <c r="J40" s="109"/>
      <c r="K40" s="193"/>
      <c r="L40" s="193"/>
      <c r="M40" s="193"/>
      <c r="N40" s="109"/>
    </row>
    <row r="41" spans="1:14" ht="18" customHeight="1">
      <c r="A41" s="113"/>
      <c r="B41" s="109"/>
      <c r="C41" s="193"/>
      <c r="D41" s="193"/>
      <c r="E41" s="193"/>
      <c r="F41" s="109"/>
      <c r="G41" s="193"/>
      <c r="H41" s="193"/>
      <c r="I41" s="193"/>
      <c r="J41" s="109"/>
      <c r="K41" s="193"/>
      <c r="L41" s="193"/>
      <c r="M41" s="193"/>
      <c r="N41" s="109"/>
    </row>
    <row r="42" spans="1:14" ht="18" customHeight="1">
      <c r="A42" s="113"/>
      <c r="B42" s="109"/>
      <c r="C42" s="193"/>
      <c r="D42" s="193"/>
      <c r="E42" s="193"/>
      <c r="F42" s="109"/>
      <c r="G42" s="193"/>
      <c r="H42" s="193"/>
      <c r="I42" s="193"/>
      <c r="J42" s="109"/>
      <c r="K42" s="193"/>
      <c r="L42" s="193"/>
      <c r="M42" s="193"/>
      <c r="N42" s="109"/>
    </row>
    <row r="43" spans="1:14" ht="18" customHeight="1">
      <c r="A43" s="113"/>
      <c r="B43" s="109"/>
      <c r="C43" s="193"/>
      <c r="D43" s="193"/>
      <c r="E43" s="193"/>
      <c r="F43" s="109"/>
      <c r="G43" s="193"/>
      <c r="H43" s="193"/>
      <c r="I43" s="193"/>
      <c r="J43" s="109"/>
      <c r="K43" s="193"/>
      <c r="L43" s="193"/>
      <c r="M43" s="193"/>
      <c r="N43" s="109"/>
    </row>
    <row r="44" spans="1:14" ht="18" customHeight="1">
      <c r="A44" s="113"/>
      <c r="B44" s="109"/>
      <c r="C44" s="193"/>
      <c r="D44" s="193"/>
      <c r="E44" s="193"/>
      <c r="F44" s="109"/>
      <c r="G44" s="193"/>
      <c r="H44" s="193"/>
      <c r="I44" s="193"/>
      <c r="J44" s="109"/>
      <c r="K44" s="193"/>
      <c r="L44" s="193"/>
      <c r="M44" s="193"/>
      <c r="N44" s="109"/>
    </row>
    <row r="45" spans="1:14">
      <c r="A45" s="110" t="s">
        <v>15</v>
      </c>
      <c r="B45" s="109"/>
      <c r="C45" s="86"/>
      <c r="D45" s="86"/>
      <c r="E45" s="86"/>
      <c r="F45" s="109"/>
      <c r="G45" s="86"/>
      <c r="H45" s="86"/>
      <c r="I45" s="86"/>
      <c r="J45" s="109"/>
      <c r="K45" s="86"/>
      <c r="L45" s="86"/>
      <c r="M45" s="86"/>
      <c r="N45" s="109"/>
    </row>
    <row r="46" spans="1:14" ht="18" customHeight="1">
      <c r="A46" s="113"/>
      <c r="B46" s="109"/>
      <c r="C46" s="193"/>
      <c r="D46" s="193"/>
      <c r="E46" s="193"/>
      <c r="F46" s="109"/>
      <c r="G46" s="193"/>
      <c r="H46" s="193"/>
      <c r="I46" s="193"/>
      <c r="J46" s="109"/>
      <c r="K46" s="193"/>
      <c r="L46" s="193"/>
      <c r="M46" s="193"/>
      <c r="N46" s="109"/>
    </row>
    <row r="47" spans="1:14" ht="18" customHeight="1">
      <c r="A47" s="113"/>
      <c r="B47" s="109"/>
      <c r="C47" s="193"/>
      <c r="D47" s="193"/>
      <c r="E47" s="193"/>
      <c r="F47" s="109"/>
      <c r="G47" s="193"/>
      <c r="H47" s="193"/>
      <c r="I47" s="193"/>
      <c r="J47" s="109"/>
      <c r="K47" s="193"/>
      <c r="L47" s="193"/>
      <c r="M47" s="193"/>
      <c r="N47" s="109"/>
    </row>
    <row r="48" spans="1:14" ht="18" customHeight="1">
      <c r="A48" s="113"/>
      <c r="B48" s="109"/>
      <c r="C48" s="193"/>
      <c r="D48" s="193"/>
      <c r="E48" s="193"/>
      <c r="F48" s="109"/>
      <c r="G48" s="193"/>
      <c r="H48" s="193"/>
      <c r="I48" s="193"/>
      <c r="J48" s="109"/>
      <c r="K48" s="193"/>
      <c r="L48" s="193"/>
      <c r="M48" s="193"/>
      <c r="N48" s="109"/>
    </row>
    <row r="49" spans="1:14" ht="18" customHeight="1">
      <c r="A49" s="113"/>
      <c r="B49" s="109"/>
      <c r="C49" s="193"/>
      <c r="D49" s="193"/>
      <c r="E49" s="193"/>
      <c r="F49" s="109"/>
      <c r="G49" s="193"/>
      <c r="H49" s="193"/>
      <c r="I49" s="193"/>
      <c r="J49" s="109"/>
      <c r="K49" s="193"/>
      <c r="L49" s="193"/>
      <c r="M49" s="193"/>
      <c r="N49" s="109"/>
    </row>
    <row r="50" spans="1:14" ht="18" customHeight="1">
      <c r="A50" s="113"/>
      <c r="B50" s="109"/>
      <c r="C50" s="193"/>
      <c r="D50" s="193"/>
      <c r="E50" s="193"/>
      <c r="F50" s="109"/>
      <c r="G50" s="193"/>
      <c r="H50" s="193"/>
      <c r="I50" s="193"/>
      <c r="J50" s="109"/>
      <c r="K50" s="193"/>
      <c r="L50" s="193"/>
      <c r="M50" s="193"/>
      <c r="N50" s="109"/>
    </row>
    <row r="51" spans="1:14" ht="18" customHeight="1">
      <c r="A51" s="113"/>
      <c r="B51" s="109"/>
      <c r="C51" s="193"/>
      <c r="D51" s="193"/>
      <c r="E51" s="193"/>
      <c r="F51" s="109"/>
      <c r="G51" s="193"/>
      <c r="H51" s="193"/>
      <c r="I51" s="193"/>
      <c r="J51" s="109"/>
      <c r="K51" s="193"/>
      <c r="L51" s="193"/>
      <c r="M51" s="193"/>
      <c r="N51" s="109"/>
    </row>
    <row r="52" spans="1:14" ht="18" customHeight="1">
      <c r="A52" s="113"/>
      <c r="B52" s="109"/>
      <c r="C52" s="193"/>
      <c r="D52" s="193"/>
      <c r="E52" s="193"/>
      <c r="F52" s="109"/>
      <c r="G52" s="193"/>
      <c r="H52" s="193"/>
      <c r="I52" s="193"/>
      <c r="J52" s="109"/>
      <c r="K52" s="193"/>
      <c r="L52" s="193"/>
      <c r="M52" s="193"/>
      <c r="N52" s="109"/>
    </row>
    <row r="53" spans="1:14" ht="18" customHeight="1">
      <c r="A53" s="113"/>
      <c r="B53" s="109"/>
      <c r="C53" s="193"/>
      <c r="D53" s="193"/>
      <c r="E53" s="193"/>
      <c r="F53" s="109"/>
      <c r="G53" s="193"/>
      <c r="H53" s="193"/>
      <c r="I53" s="193"/>
      <c r="J53" s="109"/>
      <c r="K53" s="193"/>
      <c r="L53" s="193"/>
      <c r="M53" s="193"/>
      <c r="N53" s="109"/>
    </row>
    <row r="54" spans="1:14" ht="18" customHeight="1">
      <c r="A54" s="113"/>
      <c r="B54" s="109"/>
      <c r="C54" s="193"/>
      <c r="D54" s="193"/>
      <c r="E54" s="193"/>
      <c r="F54" s="109"/>
      <c r="G54" s="193"/>
      <c r="H54" s="193"/>
      <c r="I54" s="193"/>
      <c r="J54" s="109"/>
      <c r="K54" s="193"/>
      <c r="L54" s="193"/>
      <c r="M54" s="193"/>
      <c r="N54" s="109"/>
    </row>
    <row r="55" spans="1:14" ht="18" customHeight="1">
      <c r="A55" s="113"/>
      <c r="B55" s="109"/>
      <c r="C55" s="193"/>
      <c r="D55" s="193"/>
      <c r="E55" s="193"/>
      <c r="F55" s="109"/>
      <c r="G55" s="193"/>
      <c r="H55" s="193"/>
      <c r="I55" s="193"/>
      <c r="J55" s="109"/>
      <c r="K55" s="193"/>
      <c r="L55" s="193"/>
      <c r="M55" s="193"/>
      <c r="N55" s="109"/>
    </row>
    <row r="56" spans="1:14" ht="18" customHeight="1">
      <c r="A56" s="113"/>
      <c r="B56" s="109"/>
      <c r="C56" s="193"/>
      <c r="D56" s="193"/>
      <c r="E56" s="193"/>
      <c r="F56" s="109"/>
      <c r="G56" s="193"/>
      <c r="H56" s="193"/>
      <c r="I56" s="193"/>
      <c r="J56" s="109"/>
      <c r="K56" s="193"/>
      <c r="L56" s="193"/>
      <c r="M56" s="193"/>
      <c r="N56" s="109"/>
    </row>
    <row r="57" spans="1:14" ht="18" customHeight="1">
      <c r="A57" s="113"/>
      <c r="B57" s="109"/>
      <c r="C57" s="193"/>
      <c r="D57" s="193"/>
      <c r="E57" s="193"/>
      <c r="F57" s="109"/>
      <c r="G57" s="193"/>
      <c r="H57" s="193"/>
      <c r="I57" s="193"/>
      <c r="J57" s="109"/>
      <c r="K57" s="193"/>
      <c r="L57" s="193"/>
      <c r="M57" s="193"/>
      <c r="N57" s="109"/>
    </row>
    <row r="58" spans="1:14" ht="18" customHeight="1">
      <c r="A58" s="113"/>
      <c r="B58" s="109"/>
      <c r="C58" s="193"/>
      <c r="D58" s="193"/>
      <c r="E58" s="193"/>
      <c r="F58" s="109"/>
      <c r="G58" s="193"/>
      <c r="H58" s="193"/>
      <c r="I58" s="193"/>
      <c r="J58" s="109"/>
      <c r="K58" s="193"/>
      <c r="L58" s="193"/>
      <c r="M58" s="193"/>
      <c r="N58" s="109"/>
    </row>
    <row r="59" spans="1:14" ht="18" customHeight="1">
      <c r="A59" s="113"/>
      <c r="B59" s="109"/>
      <c r="C59" s="193"/>
      <c r="D59" s="193"/>
      <c r="E59" s="193"/>
      <c r="F59" s="109"/>
      <c r="G59" s="193"/>
      <c r="H59" s="193"/>
      <c r="I59" s="193"/>
      <c r="J59" s="109"/>
      <c r="K59" s="193"/>
      <c r="L59" s="193"/>
      <c r="M59" s="193"/>
      <c r="N59" s="109"/>
    </row>
    <row r="60" spans="1:14" ht="18" customHeight="1">
      <c r="A60" s="113"/>
      <c r="B60" s="109"/>
      <c r="C60" s="193"/>
      <c r="D60" s="193"/>
      <c r="E60" s="193"/>
      <c r="F60" s="109"/>
      <c r="G60" s="193"/>
      <c r="H60" s="193"/>
      <c r="I60" s="193"/>
      <c r="J60" s="109"/>
      <c r="K60" s="193"/>
      <c r="L60" s="193"/>
      <c r="M60" s="193"/>
      <c r="N60" s="109"/>
    </row>
    <row r="61" spans="1:14" ht="18" customHeight="1">
      <c r="A61" s="113"/>
      <c r="B61" s="109"/>
      <c r="C61" s="193"/>
      <c r="D61" s="193"/>
      <c r="E61" s="193"/>
      <c r="F61" s="109"/>
      <c r="G61" s="193"/>
      <c r="H61" s="193"/>
      <c r="I61" s="193"/>
      <c r="J61" s="109"/>
      <c r="K61" s="193"/>
      <c r="L61" s="193"/>
      <c r="M61" s="193"/>
      <c r="N61" s="109"/>
    </row>
    <row r="62" spans="1:14" ht="18" customHeight="1">
      <c r="A62" s="113"/>
      <c r="B62" s="109"/>
      <c r="C62" s="193"/>
      <c r="D62" s="193"/>
      <c r="E62" s="193"/>
      <c r="F62" s="109"/>
      <c r="G62" s="193"/>
      <c r="H62" s="193"/>
      <c r="I62" s="193"/>
      <c r="J62" s="109"/>
      <c r="K62" s="193"/>
      <c r="L62" s="193"/>
      <c r="M62" s="193"/>
      <c r="N62" s="109"/>
    </row>
    <row r="63" spans="1:14" ht="18" customHeight="1">
      <c r="A63" s="113"/>
      <c r="B63" s="109"/>
      <c r="C63" s="193"/>
      <c r="D63" s="193"/>
      <c r="E63" s="193"/>
      <c r="F63" s="109"/>
      <c r="G63" s="193"/>
      <c r="H63" s="193"/>
      <c r="I63" s="193"/>
      <c r="J63" s="109"/>
      <c r="K63" s="193"/>
      <c r="L63" s="193"/>
      <c r="M63" s="193"/>
      <c r="N63" s="109"/>
    </row>
    <row r="64" spans="1:14" ht="18" customHeight="1">
      <c r="A64" s="113"/>
      <c r="B64" s="109"/>
      <c r="C64" s="193"/>
      <c r="D64" s="193"/>
      <c r="E64" s="193"/>
      <c r="F64" s="109"/>
      <c r="G64" s="193"/>
      <c r="H64" s="193"/>
      <c r="I64" s="193"/>
      <c r="J64" s="109"/>
      <c r="K64" s="193"/>
      <c r="L64" s="193"/>
      <c r="M64" s="193"/>
      <c r="N64" s="109"/>
    </row>
    <row r="65" spans="1:14" ht="18" customHeight="1">
      <c r="A65" s="113"/>
      <c r="B65" s="109"/>
      <c r="C65" s="193"/>
      <c r="D65" s="193"/>
      <c r="E65" s="193"/>
      <c r="F65" s="109"/>
      <c r="G65" s="193"/>
      <c r="H65" s="193"/>
      <c r="I65" s="193"/>
      <c r="J65" s="109"/>
      <c r="K65" s="193"/>
      <c r="L65" s="193"/>
      <c r="M65" s="193"/>
      <c r="N65" s="109"/>
    </row>
    <row r="66" spans="1:14" ht="18" customHeight="1">
      <c r="A66" s="113"/>
      <c r="B66" s="109"/>
      <c r="C66" s="193"/>
      <c r="D66" s="193"/>
      <c r="E66" s="193"/>
      <c r="F66" s="109"/>
      <c r="G66" s="193"/>
      <c r="H66" s="193"/>
      <c r="I66" s="193"/>
      <c r="J66" s="109"/>
      <c r="K66" s="193"/>
      <c r="L66" s="193"/>
      <c r="M66" s="193"/>
      <c r="N66" s="109"/>
    </row>
    <row r="67" spans="1:14" ht="18" customHeight="1">
      <c r="A67" s="113"/>
      <c r="B67" s="109"/>
      <c r="C67" s="193"/>
      <c r="D67" s="193"/>
      <c r="E67" s="193"/>
      <c r="F67" s="109"/>
      <c r="G67" s="193"/>
      <c r="H67" s="193"/>
      <c r="I67" s="193"/>
      <c r="J67" s="109"/>
      <c r="K67" s="193"/>
      <c r="L67" s="193"/>
      <c r="M67" s="193"/>
      <c r="N67" s="109"/>
    </row>
    <row r="68" spans="1:14" ht="18" customHeight="1">
      <c r="A68" s="113"/>
      <c r="B68" s="109"/>
      <c r="C68" s="193"/>
      <c r="D68" s="193"/>
      <c r="E68" s="193"/>
      <c r="F68" s="109"/>
      <c r="G68" s="193"/>
      <c r="H68" s="193"/>
      <c r="I68" s="193"/>
      <c r="J68" s="109"/>
      <c r="K68" s="193"/>
      <c r="L68" s="193"/>
      <c r="M68" s="193"/>
      <c r="N68" s="109"/>
    </row>
    <row r="69" spans="1:14" ht="18" customHeight="1">
      <c r="A69" s="113"/>
      <c r="B69" s="109"/>
      <c r="C69" s="193"/>
      <c r="D69" s="193"/>
      <c r="E69" s="193"/>
      <c r="F69" s="109"/>
      <c r="G69" s="193"/>
      <c r="H69" s="193"/>
      <c r="I69" s="193"/>
      <c r="J69" s="109"/>
      <c r="K69" s="193"/>
      <c r="L69" s="193"/>
      <c r="M69" s="193"/>
      <c r="N69" s="109"/>
    </row>
    <row r="70" spans="1:14" ht="18" customHeight="1">
      <c r="A70" s="113"/>
      <c r="B70" s="109"/>
      <c r="C70" s="193"/>
      <c r="D70" s="193"/>
      <c r="E70" s="193"/>
      <c r="F70" s="109"/>
      <c r="G70" s="193"/>
      <c r="H70" s="193"/>
      <c r="I70" s="193"/>
      <c r="J70" s="109"/>
      <c r="K70" s="193"/>
      <c r="L70" s="193"/>
      <c r="M70" s="193"/>
      <c r="N70" s="109"/>
    </row>
    <row r="71" spans="1:14" ht="18" customHeight="1">
      <c r="A71" s="113"/>
      <c r="B71" s="109"/>
      <c r="C71" s="193"/>
      <c r="D71" s="193"/>
      <c r="E71" s="193"/>
      <c r="F71" s="109"/>
      <c r="G71" s="193"/>
      <c r="H71" s="193"/>
      <c r="I71" s="193"/>
      <c r="J71" s="109"/>
      <c r="K71" s="193"/>
      <c r="L71" s="193"/>
      <c r="M71" s="193"/>
      <c r="N71" s="109"/>
    </row>
  </sheetData>
  <sheetProtection algorithmName="SHA-512" hashValue="wDDWxj3s+nCpIgggLd4HfCFiyznncUBAx5lGHy0q3OUoj97jeM9j9uj+u/pPoH+5tmUxyNTebLiXa4c1IF+u5w==" saltValue="vNccxfu6WBOpShv2RATHGA==" spinCount="100000" sheet="1" objects="1" scenarios="1"/>
  <mergeCells count="117">
    <mergeCell ref="C70:E70"/>
    <mergeCell ref="G70:I70"/>
    <mergeCell ref="K70:M70"/>
    <mergeCell ref="C71:E71"/>
    <mergeCell ref="G71:I71"/>
    <mergeCell ref="K71:M71"/>
    <mergeCell ref="C68:E68"/>
    <mergeCell ref="G68:I68"/>
    <mergeCell ref="K68:M68"/>
    <mergeCell ref="C69:E69"/>
    <mergeCell ref="G69:I69"/>
    <mergeCell ref="K69:M69"/>
    <mergeCell ref="C66:E66"/>
    <mergeCell ref="G66:I66"/>
    <mergeCell ref="K66:M66"/>
    <mergeCell ref="C67:E67"/>
    <mergeCell ref="G67:I67"/>
    <mergeCell ref="K67:M67"/>
    <mergeCell ref="C64:E64"/>
    <mergeCell ref="G64:I64"/>
    <mergeCell ref="K64:M64"/>
    <mergeCell ref="C65:E65"/>
    <mergeCell ref="G65:I65"/>
    <mergeCell ref="K65:M65"/>
    <mergeCell ref="C62:E62"/>
    <mergeCell ref="G62:I62"/>
    <mergeCell ref="K62:M62"/>
    <mergeCell ref="C63:E63"/>
    <mergeCell ref="G63:I63"/>
    <mergeCell ref="K63:M63"/>
    <mergeCell ref="C60:E60"/>
    <mergeCell ref="G60:I60"/>
    <mergeCell ref="K60:M60"/>
    <mergeCell ref="C61:E61"/>
    <mergeCell ref="G61:I61"/>
    <mergeCell ref="K61:M61"/>
    <mergeCell ref="C58:E58"/>
    <mergeCell ref="G58:I58"/>
    <mergeCell ref="K58:M58"/>
    <mergeCell ref="C59:E59"/>
    <mergeCell ref="G59:I59"/>
    <mergeCell ref="K59:M59"/>
    <mergeCell ref="C56:E56"/>
    <mergeCell ref="G56:I56"/>
    <mergeCell ref="K56:M56"/>
    <mergeCell ref="C57:E57"/>
    <mergeCell ref="G57:I57"/>
    <mergeCell ref="K57:M57"/>
    <mergeCell ref="C54:E54"/>
    <mergeCell ref="G54:I54"/>
    <mergeCell ref="K54:M54"/>
    <mergeCell ref="C55:E55"/>
    <mergeCell ref="G55:I55"/>
    <mergeCell ref="K55:M55"/>
    <mergeCell ref="C52:E52"/>
    <mergeCell ref="G52:I52"/>
    <mergeCell ref="K52:M52"/>
    <mergeCell ref="C53:E53"/>
    <mergeCell ref="G53:I53"/>
    <mergeCell ref="K53:M53"/>
    <mergeCell ref="C50:E50"/>
    <mergeCell ref="G50:I50"/>
    <mergeCell ref="K50:M50"/>
    <mergeCell ref="C51:E51"/>
    <mergeCell ref="G51:I51"/>
    <mergeCell ref="K51:M51"/>
    <mergeCell ref="C48:E48"/>
    <mergeCell ref="G48:I48"/>
    <mergeCell ref="K48:M48"/>
    <mergeCell ref="C49:E49"/>
    <mergeCell ref="G49:I49"/>
    <mergeCell ref="K49:M49"/>
    <mergeCell ref="C46:E46"/>
    <mergeCell ref="G46:I46"/>
    <mergeCell ref="K46:M46"/>
    <mergeCell ref="C47:E47"/>
    <mergeCell ref="G47:I47"/>
    <mergeCell ref="K47:M47"/>
    <mergeCell ref="K44:M44"/>
    <mergeCell ref="G40:I40"/>
    <mergeCell ref="K40:M40"/>
    <mergeCell ref="C41:E41"/>
    <mergeCell ref="G41:I41"/>
    <mergeCell ref="K41:M41"/>
    <mergeCell ref="G42:I42"/>
    <mergeCell ref="K42:M42"/>
    <mergeCell ref="G43:I43"/>
    <mergeCell ref="K43:M43"/>
    <mergeCell ref="C42:E42"/>
    <mergeCell ref="C43:E43"/>
    <mergeCell ref="C44:E44"/>
    <mergeCell ref="G44:I44"/>
    <mergeCell ref="C40:E40"/>
    <mergeCell ref="E24:K24"/>
    <mergeCell ref="E25:K25"/>
    <mergeCell ref="E26:K26"/>
    <mergeCell ref="C18:G18"/>
    <mergeCell ref="K9:N9"/>
    <mergeCell ref="K11:N11"/>
    <mergeCell ref="E33:K33"/>
    <mergeCell ref="E34:K34"/>
    <mergeCell ref="E35:K35"/>
    <mergeCell ref="E27:K27"/>
    <mergeCell ref="E28:K28"/>
    <mergeCell ref="E29:K29"/>
    <mergeCell ref="E30:K30"/>
    <mergeCell ref="E31:K31"/>
    <mergeCell ref="E32:K32"/>
    <mergeCell ref="A6:N6"/>
    <mergeCell ref="A7:N7"/>
    <mergeCell ref="C13:N16"/>
    <mergeCell ref="B9:G9"/>
    <mergeCell ref="B11:G11"/>
    <mergeCell ref="A1:F4"/>
    <mergeCell ref="E21:K21"/>
    <mergeCell ref="E22:K22"/>
    <mergeCell ref="E23:K23"/>
  </mergeCells>
  <conditionalFormatting sqref="B9:G9">
    <cfRule type="expression" dxfId="3" priority="8">
      <formula>$B$9=""</formula>
    </cfRule>
  </conditionalFormatting>
  <conditionalFormatting sqref="B11:G11">
    <cfRule type="expression" dxfId="2" priority="4">
      <formula>$B$11=""</formula>
    </cfRule>
  </conditionalFormatting>
  <conditionalFormatting sqref="C13:N16">
    <cfRule type="expression" dxfId="1" priority="2">
      <formula>$C$13=""</formula>
    </cfRule>
  </conditionalFormatting>
  <conditionalFormatting sqref="K9:N9">
    <cfRule type="expression" dxfId="0" priority="1">
      <formula>$K$9=""</formula>
    </cfRule>
  </conditionalFormatting>
  <pageMargins left="1" right="1" top="1" bottom="1"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F7" sqref="F7"/>
    </sheetView>
  </sheetViews>
  <sheetFormatPr defaultRowHeight="14.25"/>
  <cols>
    <col min="1" max="1" width="26" bestFit="1" customWidth="1"/>
    <col min="2" max="2" width="13.3984375" bestFit="1" customWidth="1"/>
    <col min="3" max="3" width="23.59765625" bestFit="1" customWidth="1"/>
  </cols>
  <sheetData>
    <row r="1" spans="1:3">
      <c r="A1" t="s">
        <v>471</v>
      </c>
      <c r="B1" t="s">
        <v>468</v>
      </c>
      <c r="C1" t="s">
        <v>472</v>
      </c>
    </row>
    <row r="2" spans="1:3">
      <c r="A2" t="s">
        <v>469</v>
      </c>
      <c r="B2" t="s">
        <v>452</v>
      </c>
      <c r="C2" t="s">
        <v>461</v>
      </c>
    </row>
    <row r="3" spans="1:3">
      <c r="A3" t="s">
        <v>470</v>
      </c>
      <c r="B3" t="s">
        <v>453</v>
      </c>
      <c r="C3" t="s">
        <v>462</v>
      </c>
    </row>
    <row r="4" spans="1:3">
      <c r="A4" t="s">
        <v>459</v>
      </c>
      <c r="B4" t="s">
        <v>458</v>
      </c>
      <c r="C4" t="s">
        <v>455</v>
      </c>
    </row>
    <row r="5" spans="1:3">
      <c r="A5" t="s">
        <v>463</v>
      </c>
      <c r="B5" t="s">
        <v>454</v>
      </c>
      <c r="C5" t="s">
        <v>455</v>
      </c>
    </row>
    <row r="6" spans="1:3">
      <c r="A6" t="s">
        <v>457</v>
      </c>
      <c r="B6" t="s">
        <v>456</v>
      </c>
      <c r="C6" t="s">
        <v>455</v>
      </c>
    </row>
    <row r="7" spans="1:3">
      <c r="A7" t="s">
        <v>464</v>
      </c>
      <c r="B7" t="s">
        <v>465</v>
      </c>
      <c r="C7" t="s">
        <v>455</v>
      </c>
    </row>
    <row r="8" spans="1:3">
      <c r="A8" t="s">
        <v>467</v>
      </c>
      <c r="B8" t="s">
        <v>466</v>
      </c>
      <c r="C8" t="s">
        <v>455</v>
      </c>
    </row>
    <row r="9" spans="1:3">
      <c r="A9" t="s">
        <v>460</v>
      </c>
      <c r="B9" t="s">
        <v>684</v>
      </c>
      <c r="C9" t="s">
        <v>455</v>
      </c>
    </row>
    <row r="10" spans="1:3">
      <c r="A10" t="s">
        <v>484</v>
      </c>
    </row>
  </sheetData>
  <sheetProtection algorithmName="SHA-512" hashValue="ZSKN15wBjNR6OjlI5s0dzNrUN8ym9OLG3s5g4H4OjaBKWj3GXlvbVtQIXYHTd0RC+8KFXyJmh/OOfl7O3bqqWg==" saltValue="YBubpjDuUzN9kIxNa/nY1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92"/>
  <sheetViews>
    <sheetView zoomScaleNormal="100" workbookViewId="0">
      <pane ySplit="1" topLeftCell="A37" activePane="bottomLeft" state="frozen"/>
      <selection activeCell="B30" sqref="B30"/>
      <selection pane="bottomLeft" activeCell="D53" sqref="D53"/>
    </sheetView>
  </sheetViews>
  <sheetFormatPr defaultColWidth="9" defaultRowHeight="13.9"/>
  <cols>
    <col min="1" max="1" width="9.59765625" style="29" customWidth="1"/>
    <col min="2" max="2" width="34.59765625" style="21" customWidth="1"/>
    <col min="3" max="3" width="18" style="21" customWidth="1"/>
    <col min="4" max="4" width="14.73046875" style="21" customWidth="1"/>
    <col min="5" max="5" width="23.59765625" style="21" bestFit="1" customWidth="1"/>
    <col min="6" max="6" width="23" style="21" bestFit="1" customWidth="1"/>
    <col min="7" max="16384" width="9" style="21"/>
  </cols>
  <sheetData>
    <row r="1" spans="1:6">
      <c r="A1" s="19" t="s">
        <v>98</v>
      </c>
      <c r="B1" s="20" t="s">
        <v>99</v>
      </c>
      <c r="C1" s="20" t="s">
        <v>100</v>
      </c>
      <c r="D1" s="20" t="s">
        <v>101</v>
      </c>
      <c r="E1" s="20" t="s">
        <v>102</v>
      </c>
      <c r="F1" s="20" t="s">
        <v>103</v>
      </c>
    </row>
    <row r="2" spans="1:6">
      <c r="A2" s="22">
        <v>1000</v>
      </c>
      <c r="B2" s="23" t="s">
        <v>104</v>
      </c>
      <c r="C2" s="23" t="s">
        <v>416</v>
      </c>
      <c r="D2" s="23" t="s">
        <v>430</v>
      </c>
      <c r="E2" s="23" t="s">
        <v>105</v>
      </c>
      <c r="F2" s="23"/>
    </row>
    <row r="3" spans="1:6">
      <c r="A3" s="22">
        <v>1002</v>
      </c>
      <c r="B3" s="23" t="s">
        <v>106</v>
      </c>
      <c r="C3" s="23" t="s">
        <v>416</v>
      </c>
      <c r="D3" s="23" t="s">
        <v>428</v>
      </c>
      <c r="E3" s="23" t="s">
        <v>105</v>
      </c>
      <c r="F3" s="23"/>
    </row>
    <row r="4" spans="1:6">
      <c r="A4" s="24">
        <v>1040</v>
      </c>
      <c r="B4" s="25" t="s">
        <v>107</v>
      </c>
      <c r="C4" s="25" t="s">
        <v>417</v>
      </c>
      <c r="D4" s="25" t="s">
        <v>417</v>
      </c>
      <c r="E4" s="25" t="s">
        <v>105</v>
      </c>
      <c r="F4" s="25"/>
    </row>
    <row r="5" spans="1:6">
      <c r="A5" s="26">
        <v>1050</v>
      </c>
      <c r="B5" s="27" t="s">
        <v>108</v>
      </c>
      <c r="C5" s="27" t="s">
        <v>416</v>
      </c>
      <c r="D5" s="27" t="s">
        <v>428</v>
      </c>
      <c r="E5" s="27" t="s">
        <v>109</v>
      </c>
      <c r="F5" s="27"/>
    </row>
    <row r="6" spans="1:6">
      <c r="A6" s="22">
        <v>1100</v>
      </c>
      <c r="B6" s="28" t="s">
        <v>110</v>
      </c>
      <c r="C6" s="23" t="s">
        <v>676</v>
      </c>
      <c r="D6" s="23" t="s">
        <v>676</v>
      </c>
      <c r="E6" s="23" t="s">
        <v>105</v>
      </c>
      <c r="F6" s="23"/>
    </row>
    <row r="7" spans="1:6">
      <c r="A7" s="24">
        <v>2000</v>
      </c>
      <c r="B7" s="25" t="s">
        <v>112</v>
      </c>
      <c r="C7" s="25" t="s">
        <v>418</v>
      </c>
      <c r="D7" s="25" t="s">
        <v>421</v>
      </c>
      <c r="E7" s="25" t="s">
        <v>113</v>
      </c>
      <c r="F7" s="25" t="s">
        <v>114</v>
      </c>
    </row>
    <row r="8" spans="1:6">
      <c r="A8" s="26">
        <v>2001</v>
      </c>
      <c r="B8" s="27" t="s">
        <v>115</v>
      </c>
      <c r="C8" s="27" t="s">
        <v>418</v>
      </c>
      <c r="D8" s="27" t="s">
        <v>418</v>
      </c>
      <c r="E8" s="27" t="s">
        <v>105</v>
      </c>
      <c r="F8" s="27"/>
    </row>
    <row r="9" spans="1:6">
      <c r="A9" s="22">
        <v>2003</v>
      </c>
      <c r="B9" s="28" t="s">
        <v>116</v>
      </c>
      <c r="C9" s="23" t="s">
        <v>418</v>
      </c>
      <c r="D9" s="23" t="s">
        <v>429</v>
      </c>
      <c r="E9" s="23" t="s">
        <v>105</v>
      </c>
      <c r="F9" s="23"/>
    </row>
    <row r="10" spans="1:6">
      <c r="A10" s="24">
        <v>2004</v>
      </c>
      <c r="B10" s="25" t="s">
        <v>117</v>
      </c>
      <c r="C10" s="25" t="s">
        <v>418</v>
      </c>
      <c r="D10" s="25" t="s">
        <v>418</v>
      </c>
      <c r="E10" s="25" t="s">
        <v>105</v>
      </c>
      <c r="F10" s="25"/>
    </row>
    <row r="11" spans="1:6">
      <c r="A11" s="22">
        <v>2005</v>
      </c>
      <c r="B11" s="23" t="s">
        <v>168</v>
      </c>
      <c r="C11" s="23" t="s">
        <v>418</v>
      </c>
      <c r="D11" s="23" t="s">
        <v>429</v>
      </c>
      <c r="E11" s="23" t="s">
        <v>169</v>
      </c>
      <c r="F11" s="23"/>
    </row>
    <row r="12" spans="1:6">
      <c r="A12" s="26">
        <v>2013</v>
      </c>
      <c r="B12" s="27" t="s">
        <v>118</v>
      </c>
      <c r="C12" s="27" t="s">
        <v>418</v>
      </c>
      <c r="D12" s="27" t="s">
        <v>421</v>
      </c>
      <c r="E12" s="27" t="s">
        <v>113</v>
      </c>
      <c r="F12" s="27"/>
    </row>
    <row r="13" spans="1:6">
      <c r="A13" s="22">
        <v>2100</v>
      </c>
      <c r="B13" s="28" t="s">
        <v>119</v>
      </c>
      <c r="C13" s="23" t="s">
        <v>418</v>
      </c>
      <c r="D13" s="23" t="s">
        <v>421</v>
      </c>
      <c r="E13" s="23" t="s">
        <v>113</v>
      </c>
      <c r="F13" s="23" t="s">
        <v>120</v>
      </c>
    </row>
    <row r="14" spans="1:6">
      <c r="A14" s="24">
        <v>2104</v>
      </c>
      <c r="B14" s="25" t="s">
        <v>121</v>
      </c>
      <c r="C14" s="25" t="s">
        <v>418</v>
      </c>
      <c r="D14" s="25" t="s">
        <v>421</v>
      </c>
      <c r="E14" s="25" t="s">
        <v>113</v>
      </c>
      <c r="F14" s="25" t="s">
        <v>120</v>
      </c>
    </row>
    <row r="15" spans="1:6">
      <c r="A15" s="26">
        <v>2105</v>
      </c>
      <c r="B15" s="27" t="s">
        <v>122</v>
      </c>
      <c r="C15" s="27" t="s">
        <v>418</v>
      </c>
      <c r="D15" s="27" t="s">
        <v>421</v>
      </c>
      <c r="E15" s="27" t="s">
        <v>113</v>
      </c>
      <c r="F15" s="27" t="s">
        <v>120</v>
      </c>
    </row>
    <row r="16" spans="1:6">
      <c r="A16" s="22">
        <v>2106</v>
      </c>
      <c r="B16" s="28" t="s">
        <v>123</v>
      </c>
      <c r="C16" s="23" t="s">
        <v>418</v>
      </c>
      <c r="D16" s="23" t="s">
        <v>421</v>
      </c>
      <c r="E16" s="23" t="s">
        <v>113</v>
      </c>
      <c r="F16" s="23" t="s">
        <v>120</v>
      </c>
    </row>
    <row r="17" spans="1:6">
      <c r="A17" s="24">
        <v>2107</v>
      </c>
      <c r="B17" s="25" t="s">
        <v>124</v>
      </c>
      <c r="C17" s="25" t="s">
        <v>418</v>
      </c>
      <c r="D17" s="25" t="s">
        <v>421</v>
      </c>
      <c r="E17" s="25" t="s">
        <v>113</v>
      </c>
      <c r="F17" s="25" t="s">
        <v>125</v>
      </c>
    </row>
    <row r="18" spans="1:6">
      <c r="A18" s="26">
        <v>2108</v>
      </c>
      <c r="B18" s="27" t="s">
        <v>126</v>
      </c>
      <c r="C18" s="27" t="s">
        <v>418</v>
      </c>
      <c r="D18" s="27" t="s">
        <v>421</v>
      </c>
      <c r="E18" s="27" t="s">
        <v>113</v>
      </c>
      <c r="F18" s="27" t="s">
        <v>120</v>
      </c>
    </row>
    <row r="19" spans="1:6">
      <c r="A19" s="22">
        <v>2109</v>
      </c>
      <c r="B19" s="28" t="s">
        <v>127</v>
      </c>
      <c r="C19" s="23" t="s">
        <v>418</v>
      </c>
      <c r="D19" s="23" t="s">
        <v>421</v>
      </c>
      <c r="E19" s="23" t="s">
        <v>113</v>
      </c>
      <c r="F19" s="23" t="s">
        <v>120</v>
      </c>
    </row>
    <row r="20" spans="1:6">
      <c r="A20" s="24">
        <v>3009</v>
      </c>
      <c r="B20" s="25" t="s">
        <v>128</v>
      </c>
      <c r="C20" s="25" t="s">
        <v>416</v>
      </c>
      <c r="D20" s="25" t="s">
        <v>430</v>
      </c>
      <c r="E20" s="25" t="s">
        <v>105</v>
      </c>
      <c r="F20" s="25"/>
    </row>
    <row r="21" spans="1:6">
      <c r="A21" s="26">
        <v>3012</v>
      </c>
      <c r="B21" s="27" t="s">
        <v>129</v>
      </c>
      <c r="C21" s="27" t="s">
        <v>419</v>
      </c>
      <c r="D21" s="27" t="s">
        <v>422</v>
      </c>
      <c r="E21" s="27" t="s">
        <v>130</v>
      </c>
      <c r="F21" s="27"/>
    </row>
    <row r="22" spans="1:6">
      <c r="A22" s="22">
        <v>3016</v>
      </c>
      <c r="B22" s="28" t="s">
        <v>527</v>
      </c>
      <c r="C22" s="23" t="s">
        <v>440</v>
      </c>
      <c r="D22" s="23" t="s">
        <v>440</v>
      </c>
      <c r="E22" s="23" t="s">
        <v>150</v>
      </c>
      <c r="F22" s="23" t="s">
        <v>170</v>
      </c>
    </row>
    <row r="23" spans="1:6">
      <c r="A23" s="24">
        <v>3020</v>
      </c>
      <c r="B23" s="83" t="s">
        <v>131</v>
      </c>
      <c r="C23" s="25" t="s">
        <v>420</v>
      </c>
      <c r="D23" s="25" t="s">
        <v>423</v>
      </c>
      <c r="E23" s="25" t="s">
        <v>105</v>
      </c>
      <c r="F23" s="25"/>
    </row>
    <row r="24" spans="1:6">
      <c r="A24" s="26">
        <v>3022</v>
      </c>
      <c r="B24" s="27" t="s">
        <v>132</v>
      </c>
      <c r="C24" s="27" t="s">
        <v>420</v>
      </c>
      <c r="D24" s="27" t="s">
        <v>423</v>
      </c>
      <c r="E24" s="27" t="s">
        <v>130</v>
      </c>
      <c r="F24" s="27"/>
    </row>
    <row r="25" spans="1:6">
      <c r="A25" s="22">
        <v>3024</v>
      </c>
      <c r="B25" s="23" t="s">
        <v>133</v>
      </c>
      <c r="C25" s="23" t="s">
        <v>420</v>
      </c>
      <c r="D25" s="23" t="s">
        <v>423</v>
      </c>
      <c r="E25" s="23" t="s">
        <v>113</v>
      </c>
      <c r="F25" s="23"/>
    </row>
    <row r="26" spans="1:6">
      <c r="A26" s="24">
        <v>3030</v>
      </c>
      <c r="B26" s="83" t="s">
        <v>134</v>
      </c>
      <c r="C26" s="25" t="s">
        <v>420</v>
      </c>
      <c r="D26" s="25" t="s">
        <v>424</v>
      </c>
      <c r="E26" s="25" t="s">
        <v>105</v>
      </c>
      <c r="F26" s="25"/>
    </row>
    <row r="27" spans="1:6">
      <c r="A27" s="26">
        <v>3032</v>
      </c>
      <c r="B27" s="27" t="s">
        <v>135</v>
      </c>
      <c r="C27" s="27" t="s">
        <v>420</v>
      </c>
      <c r="D27" s="27" t="s">
        <v>425</v>
      </c>
      <c r="E27" s="27" t="s">
        <v>130</v>
      </c>
      <c r="F27" s="27"/>
    </row>
    <row r="28" spans="1:6">
      <c r="A28" s="22">
        <v>3034</v>
      </c>
      <c r="B28" s="23" t="s">
        <v>136</v>
      </c>
      <c r="C28" s="23" t="s">
        <v>420</v>
      </c>
      <c r="D28" s="23" t="s">
        <v>424</v>
      </c>
      <c r="E28" s="23" t="s">
        <v>113</v>
      </c>
      <c r="F28" s="23"/>
    </row>
    <row r="29" spans="1:6">
      <c r="A29" s="24">
        <v>3040</v>
      </c>
      <c r="B29" s="83" t="s">
        <v>137</v>
      </c>
      <c r="C29" s="25" t="s">
        <v>420</v>
      </c>
      <c r="D29" s="25" t="s">
        <v>426</v>
      </c>
      <c r="E29" s="25" t="s">
        <v>130</v>
      </c>
      <c r="F29" s="25"/>
    </row>
    <row r="30" spans="1:6">
      <c r="A30" s="26">
        <v>3041</v>
      </c>
      <c r="B30" s="27" t="s">
        <v>138</v>
      </c>
      <c r="C30" s="27" t="s">
        <v>420</v>
      </c>
      <c r="D30" s="27" t="s">
        <v>426</v>
      </c>
      <c r="E30" s="27" t="s">
        <v>130</v>
      </c>
      <c r="F30" s="27"/>
    </row>
    <row r="31" spans="1:6">
      <c r="A31" s="22">
        <v>3051</v>
      </c>
      <c r="B31" s="23" t="s">
        <v>139</v>
      </c>
      <c r="C31" s="23" t="s">
        <v>419</v>
      </c>
      <c r="D31" s="23" t="s">
        <v>427</v>
      </c>
      <c r="E31" s="23" t="s">
        <v>140</v>
      </c>
      <c r="F31" s="23"/>
    </row>
    <row r="32" spans="1:6">
      <c r="A32" s="24">
        <v>3052</v>
      </c>
      <c r="B32" s="83" t="s">
        <v>141</v>
      </c>
      <c r="C32" s="25" t="s">
        <v>677</v>
      </c>
      <c r="D32" s="25" t="s">
        <v>677</v>
      </c>
      <c r="E32" s="25" t="s">
        <v>130</v>
      </c>
      <c r="F32" s="25"/>
    </row>
    <row r="33" spans="1:6">
      <c r="A33" s="26">
        <v>3053</v>
      </c>
      <c r="B33" s="27" t="s">
        <v>142</v>
      </c>
      <c r="C33" s="27" t="s">
        <v>419</v>
      </c>
      <c r="D33" s="27" t="s">
        <v>431</v>
      </c>
      <c r="E33" s="27" t="s">
        <v>130</v>
      </c>
      <c r="F33" s="27"/>
    </row>
    <row r="34" spans="1:6">
      <c r="A34" s="22">
        <v>3060</v>
      </c>
      <c r="B34" s="23" t="s">
        <v>143</v>
      </c>
      <c r="C34" s="23" t="s">
        <v>419</v>
      </c>
      <c r="D34" s="23" t="s">
        <v>419</v>
      </c>
      <c r="E34" s="23" t="s">
        <v>130</v>
      </c>
      <c r="F34" s="23"/>
    </row>
    <row r="35" spans="1:6">
      <c r="A35" s="24">
        <v>3070</v>
      </c>
      <c r="B35" s="83" t="s">
        <v>144</v>
      </c>
      <c r="C35" s="25" t="s">
        <v>419</v>
      </c>
      <c r="D35" s="25" t="s">
        <v>422</v>
      </c>
      <c r="E35" s="25" t="s">
        <v>130</v>
      </c>
      <c r="F35" s="25"/>
    </row>
    <row r="36" spans="1:6">
      <c r="A36" s="26">
        <v>3080</v>
      </c>
      <c r="B36" s="27" t="s">
        <v>145</v>
      </c>
      <c r="C36" s="27" t="s">
        <v>419</v>
      </c>
      <c r="D36" s="27" t="s">
        <v>432</v>
      </c>
      <c r="E36" s="27" t="s">
        <v>105</v>
      </c>
      <c r="F36" s="27" t="s">
        <v>146</v>
      </c>
    </row>
    <row r="37" spans="1:6">
      <c r="A37" s="22">
        <v>3082</v>
      </c>
      <c r="B37" s="23" t="s">
        <v>147</v>
      </c>
      <c r="C37" s="23" t="s">
        <v>419</v>
      </c>
      <c r="D37" s="23" t="s">
        <v>432</v>
      </c>
      <c r="E37" s="23" t="s">
        <v>130</v>
      </c>
      <c r="F37" s="23" t="s">
        <v>148</v>
      </c>
    </row>
    <row r="38" spans="1:6">
      <c r="A38" s="24">
        <v>3200</v>
      </c>
      <c r="B38" s="83" t="s">
        <v>149</v>
      </c>
      <c r="C38" s="25" t="s">
        <v>420</v>
      </c>
      <c r="D38" s="25" t="s">
        <v>433</v>
      </c>
      <c r="E38" s="25" t="s">
        <v>150</v>
      </c>
      <c r="F38" s="25"/>
    </row>
    <row r="39" spans="1:6">
      <c r="A39" s="26">
        <v>3300</v>
      </c>
      <c r="B39" s="27" t="s">
        <v>151</v>
      </c>
      <c r="C39" s="27" t="s">
        <v>420</v>
      </c>
      <c r="D39" s="27" t="s">
        <v>434</v>
      </c>
      <c r="E39" s="27" t="s">
        <v>150</v>
      </c>
      <c r="F39" s="27"/>
    </row>
    <row r="40" spans="1:6">
      <c r="A40" s="22">
        <v>3400</v>
      </c>
      <c r="B40" s="23" t="s">
        <v>152</v>
      </c>
      <c r="C40" s="23" t="s">
        <v>420</v>
      </c>
      <c r="D40" s="23" t="s">
        <v>435</v>
      </c>
      <c r="E40" s="23" t="s">
        <v>150</v>
      </c>
      <c r="F40" s="23"/>
    </row>
    <row r="41" spans="1:6">
      <c r="A41" s="24">
        <v>3416</v>
      </c>
      <c r="B41" s="83" t="s">
        <v>153</v>
      </c>
      <c r="C41" s="25" t="s">
        <v>420</v>
      </c>
      <c r="D41" s="25" t="s">
        <v>436</v>
      </c>
      <c r="E41" s="25" t="s">
        <v>150</v>
      </c>
      <c r="F41" s="25"/>
    </row>
    <row r="42" spans="1:6">
      <c r="A42" s="26">
        <v>3500</v>
      </c>
      <c r="B42" s="27" t="s">
        <v>154</v>
      </c>
      <c r="C42" s="27" t="s">
        <v>420</v>
      </c>
      <c r="D42" s="27" t="s">
        <v>437</v>
      </c>
      <c r="E42" s="27" t="s">
        <v>150</v>
      </c>
      <c r="F42" s="27"/>
    </row>
    <row r="43" spans="1:6">
      <c r="A43" s="22">
        <v>3600</v>
      </c>
      <c r="B43" s="23" t="s">
        <v>155</v>
      </c>
      <c r="C43" s="23" t="s">
        <v>420</v>
      </c>
      <c r="D43" s="23" t="s">
        <v>678</v>
      </c>
      <c r="E43" s="23" t="s">
        <v>150</v>
      </c>
      <c r="F43" s="23"/>
    </row>
    <row r="44" spans="1:6">
      <c r="A44" s="24">
        <v>3700</v>
      </c>
      <c r="B44" s="83" t="s">
        <v>156</v>
      </c>
      <c r="C44" s="25" t="s">
        <v>420</v>
      </c>
      <c r="D44" s="25" t="s">
        <v>420</v>
      </c>
      <c r="E44" s="25" t="s">
        <v>130</v>
      </c>
      <c r="F44" s="25"/>
    </row>
    <row r="45" spans="1:6">
      <c r="A45" s="26">
        <v>3800</v>
      </c>
      <c r="B45" s="27" t="s">
        <v>157</v>
      </c>
      <c r="C45" s="27" t="s">
        <v>420</v>
      </c>
      <c r="D45" s="27" t="s">
        <v>438</v>
      </c>
      <c r="E45" s="27" t="s">
        <v>150</v>
      </c>
      <c r="F45" s="27"/>
    </row>
    <row r="46" spans="1:6">
      <c r="A46" s="22">
        <v>3900</v>
      </c>
      <c r="B46" s="23" t="s">
        <v>158</v>
      </c>
      <c r="C46" s="23" t="s">
        <v>420</v>
      </c>
      <c r="D46" s="23" t="s">
        <v>439</v>
      </c>
      <c r="E46" s="23" t="s">
        <v>105</v>
      </c>
      <c r="F46" s="23"/>
    </row>
    <row r="47" spans="1:6">
      <c r="A47" s="24">
        <v>3901</v>
      </c>
      <c r="B47" s="25" t="s">
        <v>538</v>
      </c>
      <c r="C47" s="25" t="s">
        <v>420</v>
      </c>
      <c r="D47" s="25" t="s">
        <v>420</v>
      </c>
      <c r="E47" s="25"/>
      <c r="F47" s="25"/>
    </row>
    <row r="48" spans="1:6">
      <c r="A48" s="26">
        <v>3902</v>
      </c>
      <c r="B48" s="82" t="s">
        <v>159</v>
      </c>
      <c r="C48" s="27" t="s">
        <v>111</v>
      </c>
      <c r="D48" s="27" t="s">
        <v>111</v>
      </c>
      <c r="E48" s="27" t="s">
        <v>109</v>
      </c>
      <c r="F48" s="27"/>
    </row>
    <row r="49" spans="1:6">
      <c r="A49" s="22">
        <v>4000</v>
      </c>
      <c r="B49" s="23" t="s">
        <v>160</v>
      </c>
      <c r="C49" s="23" t="s">
        <v>440</v>
      </c>
      <c r="D49" s="23" t="s">
        <v>440</v>
      </c>
      <c r="E49" s="23" t="s">
        <v>161</v>
      </c>
      <c r="F49" s="23"/>
    </row>
    <row r="50" spans="1:6">
      <c r="A50" s="24">
        <v>5000</v>
      </c>
      <c r="B50" s="25" t="s">
        <v>162</v>
      </c>
      <c r="C50" s="25" t="s">
        <v>677</v>
      </c>
      <c r="D50" s="25" t="s">
        <v>441</v>
      </c>
      <c r="E50" s="25" t="s">
        <v>105</v>
      </c>
      <c r="F50" s="25"/>
    </row>
    <row r="51" spans="1:6">
      <c r="A51" s="26">
        <v>5005</v>
      </c>
      <c r="B51" s="27" t="s">
        <v>528</v>
      </c>
      <c r="C51" s="27" t="s">
        <v>419</v>
      </c>
      <c r="D51" s="27" t="s">
        <v>419</v>
      </c>
      <c r="E51" s="27"/>
      <c r="F51" s="27"/>
    </row>
    <row r="52" spans="1:6">
      <c r="A52" s="22">
        <v>5010</v>
      </c>
      <c r="B52" s="28" t="s">
        <v>163</v>
      </c>
      <c r="C52" s="23" t="s">
        <v>677</v>
      </c>
      <c r="D52" s="23" t="s">
        <v>710</v>
      </c>
      <c r="E52" s="23" t="s">
        <v>105</v>
      </c>
      <c r="F52" s="23"/>
    </row>
    <row r="53" spans="1:6">
      <c r="A53" s="24">
        <v>6000</v>
      </c>
      <c r="B53" s="25" t="s">
        <v>164</v>
      </c>
      <c r="C53" s="25" t="s">
        <v>420</v>
      </c>
      <c r="D53" s="25" t="s">
        <v>442</v>
      </c>
      <c r="E53" s="25" t="s">
        <v>113</v>
      </c>
      <c r="F53" s="25"/>
    </row>
    <row r="54" spans="1:6">
      <c r="A54" s="26">
        <v>6001</v>
      </c>
      <c r="B54" s="27" t="s">
        <v>165</v>
      </c>
      <c r="C54" s="27" t="s">
        <v>420</v>
      </c>
      <c r="D54" s="27" t="s">
        <v>442</v>
      </c>
      <c r="E54" s="27" t="s">
        <v>130</v>
      </c>
      <c r="F54" s="27"/>
    </row>
    <row r="55" spans="1:6">
      <c r="A55" s="22">
        <v>6002</v>
      </c>
      <c r="B55" s="28" t="s">
        <v>166</v>
      </c>
      <c r="C55" s="23" t="s">
        <v>420</v>
      </c>
      <c r="D55" s="23" t="s">
        <v>442</v>
      </c>
      <c r="E55" s="23" t="s">
        <v>105</v>
      </c>
      <c r="F55" s="23"/>
    </row>
    <row r="56" spans="1:6">
      <c r="A56" s="24">
        <v>6003</v>
      </c>
      <c r="B56" s="25" t="s">
        <v>167</v>
      </c>
      <c r="C56" s="25" t="s">
        <v>420</v>
      </c>
      <c r="D56" s="25" t="s">
        <v>442</v>
      </c>
      <c r="E56" s="25" t="s">
        <v>105</v>
      </c>
      <c r="F56" s="25"/>
    </row>
    <row r="57" spans="1:6">
      <c r="A57" s="26">
        <v>8040</v>
      </c>
      <c r="B57" s="27" t="s">
        <v>529</v>
      </c>
      <c r="C57" s="27" t="s">
        <v>677</v>
      </c>
      <c r="D57" s="25" t="s">
        <v>441</v>
      </c>
      <c r="E57" s="27"/>
    </row>
    <row r="58" spans="1:6">
      <c r="A58" s="22">
        <v>8041</v>
      </c>
      <c r="B58" s="28" t="s">
        <v>530</v>
      </c>
      <c r="C58" s="23" t="s">
        <v>420</v>
      </c>
      <c r="D58" s="23" t="s">
        <v>436</v>
      </c>
      <c r="E58" s="23"/>
    </row>
    <row r="59" spans="1:6">
      <c r="A59" s="26">
        <v>8043</v>
      </c>
      <c r="B59" s="27" t="s">
        <v>531</v>
      </c>
      <c r="C59" s="27" t="s">
        <v>677</v>
      </c>
      <c r="D59" s="27" t="s">
        <v>441</v>
      </c>
      <c r="E59" s="27"/>
    </row>
    <row r="60" spans="1:6">
      <c r="A60" s="22">
        <v>8044</v>
      </c>
      <c r="B60" s="23" t="s">
        <v>687</v>
      </c>
      <c r="C60" s="23" t="s">
        <v>677</v>
      </c>
      <c r="D60" s="27" t="s">
        <v>441</v>
      </c>
      <c r="E60" s="23"/>
    </row>
    <row r="61" spans="1:6">
      <c r="A61" s="22">
        <v>8045</v>
      </c>
      <c r="B61" s="28" t="s">
        <v>532</v>
      </c>
      <c r="C61" s="23" t="s">
        <v>677</v>
      </c>
      <c r="D61" s="27" t="s">
        <v>441</v>
      </c>
      <c r="E61" s="23"/>
    </row>
    <row r="62" spans="1:6">
      <c r="A62" s="24">
        <v>8046</v>
      </c>
      <c r="B62" s="25" t="s">
        <v>533</v>
      </c>
      <c r="C62" s="25" t="s">
        <v>419</v>
      </c>
      <c r="D62" s="25" t="s">
        <v>426</v>
      </c>
      <c r="E62" s="25"/>
    </row>
    <row r="63" spans="1:6">
      <c r="A63" s="24">
        <v>8048</v>
      </c>
      <c r="B63" s="25" t="s">
        <v>534</v>
      </c>
      <c r="C63" s="25" t="s">
        <v>677</v>
      </c>
      <c r="D63" s="27" t="s">
        <v>441</v>
      </c>
      <c r="E63" s="25"/>
    </row>
    <row r="64" spans="1:6">
      <c r="A64" s="26">
        <v>8049</v>
      </c>
      <c r="B64" s="27" t="s">
        <v>535</v>
      </c>
      <c r="C64" s="27" t="s">
        <v>677</v>
      </c>
      <c r="D64" s="27" t="s">
        <v>441</v>
      </c>
      <c r="E64" s="27"/>
    </row>
    <row r="65" spans="1:5">
      <c r="A65" s="22">
        <v>8050</v>
      </c>
      <c r="B65" s="28" t="s">
        <v>536</v>
      </c>
      <c r="C65" s="23" t="s">
        <v>677</v>
      </c>
      <c r="D65" s="27" t="s">
        <v>441</v>
      </c>
      <c r="E65" s="23"/>
    </row>
    <row r="66" spans="1:5">
      <c r="A66" s="24">
        <v>8051</v>
      </c>
      <c r="B66" s="25" t="s">
        <v>537</v>
      </c>
      <c r="C66" s="25" t="s">
        <v>420</v>
      </c>
      <c r="D66" s="25" t="s">
        <v>435</v>
      </c>
      <c r="E66" s="25"/>
    </row>
    <row r="67" spans="1:5">
      <c r="A67" s="26">
        <v>8052</v>
      </c>
      <c r="B67" s="27" t="s">
        <v>688</v>
      </c>
      <c r="C67" s="27" t="s">
        <v>677</v>
      </c>
      <c r="D67" s="27" t="s">
        <v>441</v>
      </c>
      <c r="E67" s="27"/>
    </row>
    <row r="68" spans="1:5">
      <c r="A68" s="29">
        <f t="shared" ref="A68:A91" si="0">A67+1</f>
        <v>8053</v>
      </c>
      <c r="B68" s="21" t="s">
        <v>689</v>
      </c>
      <c r="C68" s="21" t="s">
        <v>677</v>
      </c>
      <c r="D68" s="21" t="s">
        <v>441</v>
      </c>
    </row>
    <row r="69" spans="1:5">
      <c r="A69" s="29">
        <v>8055</v>
      </c>
      <c r="B69" s="21" t="s">
        <v>690</v>
      </c>
      <c r="C69" s="21" t="s">
        <v>440</v>
      </c>
      <c r="D69" s="21" t="s">
        <v>440</v>
      </c>
    </row>
    <row r="70" spans="1:5">
      <c r="A70" s="29">
        <f t="shared" si="0"/>
        <v>8056</v>
      </c>
      <c r="B70" s="21" t="s">
        <v>691</v>
      </c>
      <c r="C70" s="21" t="s">
        <v>420</v>
      </c>
      <c r="D70" s="21" t="s">
        <v>420</v>
      </c>
    </row>
    <row r="71" spans="1:5">
      <c r="A71" s="29">
        <f t="shared" si="0"/>
        <v>8057</v>
      </c>
      <c r="B71" s="21" t="s">
        <v>692</v>
      </c>
      <c r="C71" s="21" t="s">
        <v>420</v>
      </c>
      <c r="D71" s="21" t="s">
        <v>693</v>
      </c>
    </row>
    <row r="72" spans="1:5">
      <c r="A72" s="29">
        <f t="shared" si="0"/>
        <v>8058</v>
      </c>
      <c r="B72" s="21" t="s">
        <v>694</v>
      </c>
      <c r="C72" s="21" t="s">
        <v>677</v>
      </c>
      <c r="D72" s="21" t="s">
        <v>441</v>
      </c>
    </row>
    <row r="73" spans="1:5">
      <c r="A73" s="29">
        <f t="shared" si="0"/>
        <v>8059</v>
      </c>
      <c r="B73" s="21" t="s">
        <v>695</v>
      </c>
      <c r="C73" s="21" t="s">
        <v>677</v>
      </c>
      <c r="D73" s="21" t="s">
        <v>441</v>
      </c>
    </row>
    <row r="74" spans="1:5">
      <c r="A74" s="29">
        <f t="shared" si="0"/>
        <v>8060</v>
      </c>
      <c r="B74" s="21" t="s">
        <v>685</v>
      </c>
      <c r="C74" s="21" t="s">
        <v>420</v>
      </c>
      <c r="D74" s="21" t="s">
        <v>697</v>
      </c>
    </row>
    <row r="75" spans="1:5">
      <c r="A75" s="29">
        <f t="shared" si="0"/>
        <v>8061</v>
      </c>
      <c r="B75" s="21" t="s">
        <v>696</v>
      </c>
      <c r="C75" s="21" t="s">
        <v>419</v>
      </c>
      <c r="D75" s="21" t="s">
        <v>419</v>
      </c>
    </row>
    <row r="76" spans="1:5">
      <c r="A76" s="29">
        <f t="shared" si="0"/>
        <v>8062</v>
      </c>
      <c r="B76" s="21" t="s">
        <v>659</v>
      </c>
    </row>
    <row r="77" spans="1:5">
      <c r="A77" s="29">
        <f t="shared" si="0"/>
        <v>8063</v>
      </c>
      <c r="B77" s="21" t="s">
        <v>701</v>
      </c>
      <c r="C77" s="21" t="s">
        <v>420</v>
      </c>
      <c r="D77" s="21" t="s">
        <v>702</v>
      </c>
    </row>
    <row r="78" spans="1:5">
      <c r="A78" s="29">
        <f t="shared" si="0"/>
        <v>8064</v>
      </c>
      <c r="B78" s="21" t="s">
        <v>660</v>
      </c>
    </row>
    <row r="79" spans="1:5">
      <c r="A79" s="29">
        <f t="shared" si="0"/>
        <v>8065</v>
      </c>
      <c r="B79" s="21" t="s">
        <v>661</v>
      </c>
    </row>
    <row r="80" spans="1:5">
      <c r="A80" s="29">
        <f t="shared" si="0"/>
        <v>8066</v>
      </c>
      <c r="B80" s="21" t="s">
        <v>662</v>
      </c>
    </row>
    <row r="81" spans="1:6">
      <c r="A81" s="29">
        <f t="shared" si="0"/>
        <v>8067</v>
      </c>
      <c r="B81" s="21" t="s">
        <v>663</v>
      </c>
    </row>
    <row r="82" spans="1:6">
      <c r="A82" s="29">
        <f t="shared" si="0"/>
        <v>8068</v>
      </c>
      <c r="B82" s="21" t="s">
        <v>664</v>
      </c>
    </row>
    <row r="83" spans="1:6">
      <c r="A83" s="29">
        <f t="shared" si="0"/>
        <v>8069</v>
      </c>
      <c r="B83" s="21" t="s">
        <v>665</v>
      </c>
    </row>
    <row r="84" spans="1:6">
      <c r="A84" s="29">
        <f t="shared" si="0"/>
        <v>8070</v>
      </c>
      <c r="B84" s="21" t="s">
        <v>666</v>
      </c>
    </row>
    <row r="85" spans="1:6">
      <c r="A85" s="29">
        <f t="shared" si="0"/>
        <v>8071</v>
      </c>
      <c r="B85" s="21" t="s">
        <v>667</v>
      </c>
    </row>
    <row r="86" spans="1:6">
      <c r="A86" s="29">
        <f t="shared" si="0"/>
        <v>8072</v>
      </c>
      <c r="B86" s="21" t="s">
        <v>668</v>
      </c>
    </row>
    <row r="87" spans="1:6">
      <c r="A87" s="29">
        <f t="shared" si="0"/>
        <v>8073</v>
      </c>
      <c r="B87" s="21" t="s">
        <v>669</v>
      </c>
    </row>
    <row r="88" spans="1:6">
      <c r="A88" s="29">
        <f t="shared" si="0"/>
        <v>8074</v>
      </c>
      <c r="B88" s="21" t="s">
        <v>670</v>
      </c>
    </row>
    <row r="89" spans="1:6">
      <c r="A89" s="29">
        <f t="shared" si="0"/>
        <v>8075</v>
      </c>
      <c r="B89" s="21" t="s">
        <v>671</v>
      </c>
    </row>
    <row r="90" spans="1:6">
      <c r="A90" s="29">
        <f t="shared" si="0"/>
        <v>8076</v>
      </c>
      <c r="B90" s="21" t="s">
        <v>672</v>
      </c>
    </row>
    <row r="91" spans="1:6">
      <c r="A91" s="29">
        <f t="shared" si="0"/>
        <v>8077</v>
      </c>
      <c r="B91" s="21" t="s">
        <v>673</v>
      </c>
    </row>
    <row r="92" spans="1:6">
      <c r="A92" s="22">
        <v>9001</v>
      </c>
      <c r="B92" s="23" t="s">
        <v>679</v>
      </c>
      <c r="C92" s="23" t="s">
        <v>418</v>
      </c>
      <c r="D92" s="23" t="s">
        <v>429</v>
      </c>
      <c r="E92" s="23" t="s">
        <v>169</v>
      </c>
      <c r="F92" s="23"/>
    </row>
  </sheetData>
  <sheetProtection password="B15B" sheet="1" objects="1" scenarios="1"/>
  <sortState ref="A2:F92">
    <sortCondition ref="A2:A92"/>
  </sortState>
  <pageMargins left="0.7" right="0.7" top="0.75" bottom="0.75" header="0.3" footer="0.3"/>
  <pageSetup scale="63" fitToHeight="0"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
  <sheetViews>
    <sheetView workbookViewId="0">
      <selection activeCell="F10" sqref="F10"/>
    </sheetView>
  </sheetViews>
  <sheetFormatPr defaultColWidth="9" defaultRowHeight="13.9"/>
  <cols>
    <col min="1" max="2" width="9" style="29" customWidth="1"/>
    <col min="3" max="3" width="21.73046875" style="21" customWidth="1"/>
    <col min="4" max="16384" width="9" style="21"/>
  </cols>
  <sheetData>
    <row r="1" spans="1:3">
      <c r="A1" s="31" t="s">
        <v>171</v>
      </c>
      <c r="B1" s="31" t="s">
        <v>172</v>
      </c>
      <c r="C1" s="30" t="s">
        <v>17</v>
      </c>
    </row>
    <row r="2" spans="1:3">
      <c r="A2" s="32">
        <v>170</v>
      </c>
      <c r="B2" s="32" t="s">
        <v>173</v>
      </c>
      <c r="C2" s="21" t="s">
        <v>174</v>
      </c>
    </row>
    <row r="3" spans="1:3">
      <c r="A3" s="32"/>
      <c r="B3" s="32">
        <v>4721</v>
      </c>
      <c r="C3" s="21" t="s">
        <v>175</v>
      </c>
    </row>
    <row r="4" spans="1:3">
      <c r="A4" s="29">
        <v>2600</v>
      </c>
      <c r="B4" s="29">
        <v>4726</v>
      </c>
      <c r="C4" s="21" t="s">
        <v>176</v>
      </c>
    </row>
    <row r="5" spans="1:3">
      <c r="A5" s="29">
        <v>2700</v>
      </c>
      <c r="B5" s="29">
        <v>4727</v>
      </c>
      <c r="C5" s="21" t="s">
        <v>177</v>
      </c>
    </row>
    <row r="6" spans="1:3">
      <c r="A6" s="29">
        <v>4800</v>
      </c>
      <c r="B6" s="29">
        <v>4728</v>
      </c>
      <c r="C6" s="21" t="s">
        <v>654</v>
      </c>
    </row>
    <row r="7" spans="1:3">
      <c r="A7" s="29">
        <v>3100</v>
      </c>
      <c r="B7" s="29">
        <v>4731</v>
      </c>
      <c r="C7" s="21" t="s">
        <v>178</v>
      </c>
    </row>
    <row r="8" spans="1:3">
      <c r="A8" s="29">
        <v>3110</v>
      </c>
      <c r="B8" s="29">
        <v>4731</v>
      </c>
      <c r="C8" s="21" t="s">
        <v>675</v>
      </c>
    </row>
  </sheetData>
  <sheetProtection algorithmName="SHA-512" hashValue="RuxcGuhGKwcCS90baqsNitGJTu/yc4b6Aii59EJQv89uxhk1KC11qOSfLUyvUIj+wL4/acmac19YG9DmpypUhw==" saltValue="39s6EAoIEvG9V3pB3P8Iog=="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87"/>
  <sheetViews>
    <sheetView workbookViewId="0">
      <selection activeCell="B49" sqref="B49"/>
    </sheetView>
  </sheetViews>
  <sheetFormatPr defaultColWidth="8.59765625" defaultRowHeight="15.4"/>
  <cols>
    <col min="1" max="1" width="8.59765625" style="33"/>
    <col min="2" max="2" width="33.86328125" style="33" bestFit="1" customWidth="1"/>
    <col min="3" max="3" width="10.59765625" style="43" bestFit="1" customWidth="1"/>
    <col min="4" max="4" width="33.59765625" style="33" customWidth="1"/>
    <col min="5" max="5" width="48.265625" style="33" bestFit="1" customWidth="1"/>
    <col min="6" max="16384" width="8.59765625" style="33"/>
  </cols>
  <sheetData>
    <row r="1" spans="1:5" ht="19.899999999999999">
      <c r="A1" s="194" t="s">
        <v>179</v>
      </c>
      <c r="B1" s="194"/>
      <c r="C1" s="194"/>
      <c r="D1" s="194"/>
      <c r="E1" s="194"/>
    </row>
    <row r="2" spans="1:5">
      <c r="B2" s="35" t="s">
        <v>181</v>
      </c>
      <c r="C2" s="34" t="s">
        <v>180</v>
      </c>
      <c r="D2" s="35" t="s">
        <v>182</v>
      </c>
      <c r="E2" s="36" t="s">
        <v>103</v>
      </c>
    </row>
    <row r="3" spans="1:5">
      <c r="A3" s="33">
        <v>1</v>
      </c>
      <c r="B3" s="50" t="s">
        <v>304</v>
      </c>
      <c r="C3" s="49" t="s">
        <v>303</v>
      </c>
      <c r="D3" s="50" t="s">
        <v>305</v>
      </c>
      <c r="E3" s="50"/>
    </row>
    <row r="4" spans="1:5">
      <c r="A4" s="33">
        <v>1</v>
      </c>
      <c r="B4" s="36" t="s">
        <v>291</v>
      </c>
      <c r="C4" s="44" t="s">
        <v>290</v>
      </c>
      <c r="D4" s="36" t="s">
        <v>292</v>
      </c>
      <c r="E4" s="36" t="s">
        <v>293</v>
      </c>
    </row>
    <row r="5" spans="1:5">
      <c r="A5" s="33">
        <v>1</v>
      </c>
      <c r="B5" s="46" t="s">
        <v>267</v>
      </c>
      <c r="C5" s="45" t="s">
        <v>266</v>
      </c>
      <c r="D5" s="46" t="s">
        <v>268</v>
      </c>
      <c r="E5" s="46" t="s">
        <v>269</v>
      </c>
    </row>
    <row r="6" spans="1:5">
      <c r="A6" s="33">
        <v>1</v>
      </c>
      <c r="B6" s="48" t="s">
        <v>321</v>
      </c>
      <c r="C6" s="47" t="s">
        <v>320</v>
      </c>
      <c r="D6" s="48" t="s">
        <v>321</v>
      </c>
      <c r="E6" s="48" t="s">
        <v>322</v>
      </c>
    </row>
    <row r="7" spans="1:5">
      <c r="A7" s="33">
        <v>1</v>
      </c>
      <c r="B7" s="36" t="s">
        <v>248</v>
      </c>
      <c r="C7" s="44" t="s">
        <v>247</v>
      </c>
      <c r="D7" s="36" t="s">
        <v>249</v>
      </c>
      <c r="E7" s="36" t="s">
        <v>250</v>
      </c>
    </row>
    <row r="8" spans="1:5">
      <c r="A8" s="33">
        <v>1</v>
      </c>
      <c r="B8" s="46" t="s">
        <v>147</v>
      </c>
      <c r="C8" s="45" t="s">
        <v>361</v>
      </c>
      <c r="D8" s="46" t="s">
        <v>362</v>
      </c>
      <c r="E8" s="46"/>
    </row>
    <row r="9" spans="1:5">
      <c r="A9" s="33">
        <v>1</v>
      </c>
      <c r="B9" s="48" t="s">
        <v>314</v>
      </c>
      <c r="C9" s="47" t="s">
        <v>313</v>
      </c>
      <c r="D9" s="48" t="s">
        <v>312</v>
      </c>
      <c r="E9" s="48" t="s">
        <v>315</v>
      </c>
    </row>
    <row r="10" spans="1:5">
      <c r="A10" s="33">
        <v>2</v>
      </c>
      <c r="B10" s="33" t="s">
        <v>354</v>
      </c>
      <c r="C10" s="43" t="s">
        <v>353</v>
      </c>
      <c r="D10" s="33" t="s">
        <v>352</v>
      </c>
      <c r="E10" s="33" t="s">
        <v>355</v>
      </c>
    </row>
    <row r="11" spans="1:5">
      <c r="A11" s="33">
        <v>2</v>
      </c>
      <c r="B11" s="46" t="s">
        <v>342</v>
      </c>
      <c r="C11" s="45" t="s">
        <v>341</v>
      </c>
      <c r="D11" s="46" t="s">
        <v>343</v>
      </c>
      <c r="E11" s="46" t="s">
        <v>260</v>
      </c>
    </row>
    <row r="12" spans="1:5">
      <c r="A12" s="33">
        <v>2</v>
      </c>
      <c r="B12" s="48" t="s">
        <v>317</v>
      </c>
      <c r="C12" s="47" t="s">
        <v>316</v>
      </c>
      <c r="D12" s="48" t="s">
        <v>308</v>
      </c>
      <c r="E12" s="48"/>
    </row>
    <row r="13" spans="1:5">
      <c r="A13" s="33">
        <v>2</v>
      </c>
      <c r="B13" s="36" t="s">
        <v>298</v>
      </c>
      <c r="C13" s="44" t="s">
        <v>297</v>
      </c>
      <c r="D13" s="36" t="s">
        <v>249</v>
      </c>
      <c r="E13" s="36" t="s">
        <v>299</v>
      </c>
    </row>
    <row r="14" spans="1:5">
      <c r="A14" s="33">
        <v>2</v>
      </c>
      <c r="B14" s="46" t="s">
        <v>345</v>
      </c>
      <c r="C14" s="45" t="s">
        <v>344</v>
      </c>
      <c r="D14" s="46"/>
      <c r="E14" s="46" t="s">
        <v>346</v>
      </c>
    </row>
    <row r="15" spans="1:5">
      <c r="A15" s="33">
        <v>2</v>
      </c>
      <c r="B15" s="48" t="s">
        <v>301</v>
      </c>
      <c r="C15" s="47" t="s">
        <v>300</v>
      </c>
      <c r="D15" s="48" t="s">
        <v>249</v>
      </c>
      <c r="E15" s="48" t="s">
        <v>302</v>
      </c>
    </row>
    <row r="16" spans="1:5">
      <c r="A16" s="33">
        <v>2</v>
      </c>
      <c r="B16" s="36" t="s">
        <v>307</v>
      </c>
      <c r="C16" s="44" t="s">
        <v>306</v>
      </c>
      <c r="D16" s="36" t="s">
        <v>308</v>
      </c>
      <c r="E16" s="36" t="s">
        <v>309</v>
      </c>
    </row>
    <row r="17" spans="1:5">
      <c r="A17" s="33">
        <v>3</v>
      </c>
      <c r="B17" s="46" t="s">
        <v>319</v>
      </c>
      <c r="C17" s="45" t="s">
        <v>318</v>
      </c>
      <c r="D17" s="46" t="s">
        <v>259</v>
      </c>
      <c r="E17" s="46" t="s">
        <v>260</v>
      </c>
    </row>
    <row r="18" spans="1:5">
      <c r="A18" s="33">
        <v>3</v>
      </c>
      <c r="B18" s="48" t="s">
        <v>351</v>
      </c>
      <c r="C18" s="47" t="s">
        <v>350</v>
      </c>
      <c r="D18" s="48" t="s">
        <v>352</v>
      </c>
      <c r="E18" s="48"/>
    </row>
    <row r="19" spans="1:5">
      <c r="A19" s="33">
        <v>3</v>
      </c>
      <c r="B19" s="36" t="s">
        <v>283</v>
      </c>
      <c r="C19" s="44" t="s">
        <v>282</v>
      </c>
      <c r="D19" s="36" t="s">
        <v>280</v>
      </c>
      <c r="E19" s="36" t="s">
        <v>284</v>
      </c>
    </row>
    <row r="20" spans="1:5">
      <c r="A20" s="33">
        <v>3</v>
      </c>
      <c r="B20" s="46" t="s">
        <v>279</v>
      </c>
      <c r="C20" s="45" t="s">
        <v>278</v>
      </c>
      <c r="D20" s="46" t="s">
        <v>280</v>
      </c>
      <c r="E20" s="46" t="s">
        <v>281</v>
      </c>
    </row>
    <row r="21" spans="1:5">
      <c r="A21" s="33">
        <v>3</v>
      </c>
      <c r="B21" s="48" t="s">
        <v>327</v>
      </c>
      <c r="C21" s="47" t="s">
        <v>326</v>
      </c>
      <c r="D21" s="48" t="s">
        <v>275</v>
      </c>
      <c r="E21" s="48" t="s">
        <v>328</v>
      </c>
    </row>
    <row r="22" spans="1:5">
      <c r="A22" s="33">
        <v>3</v>
      </c>
      <c r="B22" s="36" t="s">
        <v>265</v>
      </c>
      <c r="C22" s="44" t="s">
        <v>264</v>
      </c>
      <c r="D22" s="36" t="s">
        <v>259</v>
      </c>
      <c r="E22" s="36" t="s">
        <v>263</v>
      </c>
    </row>
    <row r="23" spans="1:5">
      <c r="A23" s="33">
        <v>3</v>
      </c>
      <c r="B23" s="46" t="s">
        <v>252</v>
      </c>
      <c r="C23" s="45" t="s">
        <v>251</v>
      </c>
      <c r="D23" s="46" t="s">
        <v>253</v>
      </c>
      <c r="E23" s="46" t="s">
        <v>254</v>
      </c>
    </row>
    <row r="24" spans="1:5">
      <c r="A24" s="33">
        <v>3</v>
      </c>
      <c r="B24" s="36" t="s">
        <v>348</v>
      </c>
      <c r="C24" s="44" t="s">
        <v>347</v>
      </c>
      <c r="D24" s="36" t="s">
        <v>280</v>
      </c>
      <c r="E24" s="36" t="s">
        <v>349</v>
      </c>
    </row>
    <row r="25" spans="1:5">
      <c r="A25" s="33">
        <v>3</v>
      </c>
      <c r="B25" s="36" t="s">
        <v>262</v>
      </c>
      <c r="C25" s="44" t="s">
        <v>261</v>
      </c>
      <c r="D25" s="36" t="s">
        <v>259</v>
      </c>
      <c r="E25" s="36" t="s">
        <v>263</v>
      </c>
    </row>
    <row r="26" spans="1:5">
      <c r="A26" s="33">
        <v>3</v>
      </c>
      <c r="B26" s="33" t="s">
        <v>338</v>
      </c>
      <c r="C26" s="43" t="s">
        <v>337</v>
      </c>
      <c r="D26" s="33" t="s">
        <v>325</v>
      </c>
    </row>
    <row r="27" spans="1:5">
      <c r="A27" s="33">
        <v>3</v>
      </c>
      <c r="B27" s="46" t="s">
        <v>340</v>
      </c>
      <c r="C27" s="45" t="s">
        <v>339</v>
      </c>
      <c r="D27" s="46" t="s">
        <v>325</v>
      </c>
      <c r="E27" s="46"/>
    </row>
    <row r="28" spans="1:5">
      <c r="A28" s="33">
        <v>3</v>
      </c>
      <c r="B28" s="48" t="s">
        <v>259</v>
      </c>
      <c r="C28" s="47" t="s">
        <v>258</v>
      </c>
      <c r="D28" s="48" t="s">
        <v>259</v>
      </c>
      <c r="E28" s="48" t="s">
        <v>260</v>
      </c>
    </row>
    <row r="29" spans="1:5">
      <c r="A29" s="33">
        <v>4</v>
      </c>
      <c r="B29" s="36" t="s">
        <v>357</v>
      </c>
      <c r="C29" s="44" t="s">
        <v>356</v>
      </c>
      <c r="D29" s="36" t="s">
        <v>268</v>
      </c>
      <c r="E29" s="36" t="s">
        <v>358</v>
      </c>
    </row>
    <row r="30" spans="1:5">
      <c r="A30" s="33">
        <v>4</v>
      </c>
      <c r="B30" s="46" t="s">
        <v>271</v>
      </c>
      <c r="C30" s="45" t="s">
        <v>270</v>
      </c>
      <c r="D30" s="46" t="s">
        <v>268</v>
      </c>
      <c r="E30" s="46" t="s">
        <v>272</v>
      </c>
    </row>
    <row r="31" spans="1:5">
      <c r="A31" s="33">
        <v>4</v>
      </c>
      <c r="B31" s="36" t="s">
        <v>288</v>
      </c>
      <c r="C31" s="44" t="s">
        <v>287</v>
      </c>
      <c r="D31" s="36" t="s">
        <v>289</v>
      </c>
      <c r="E31" s="36"/>
    </row>
    <row r="32" spans="1:5">
      <c r="A32" s="33">
        <v>4</v>
      </c>
      <c r="B32" s="33" t="s">
        <v>404</v>
      </c>
      <c r="C32" s="43" t="s">
        <v>403</v>
      </c>
      <c r="D32" s="36" t="s">
        <v>308</v>
      </c>
    </row>
    <row r="33" spans="1:5">
      <c r="A33" s="33">
        <v>4</v>
      </c>
      <c r="B33" s="36" t="s">
        <v>402</v>
      </c>
      <c r="C33" s="44" t="s">
        <v>401</v>
      </c>
      <c r="D33" s="36" t="s">
        <v>308</v>
      </c>
      <c r="E33" s="36"/>
    </row>
    <row r="34" spans="1:5">
      <c r="A34" s="33">
        <v>5</v>
      </c>
      <c r="B34" s="48" t="s">
        <v>333</v>
      </c>
      <c r="C34" s="47" t="s">
        <v>332</v>
      </c>
      <c r="D34" s="48" t="s">
        <v>259</v>
      </c>
      <c r="E34" s="48" t="s">
        <v>260</v>
      </c>
    </row>
    <row r="35" spans="1:5">
      <c r="A35" s="33">
        <v>5</v>
      </c>
      <c r="B35" s="33" t="s">
        <v>295</v>
      </c>
      <c r="C35" s="43" t="s">
        <v>294</v>
      </c>
      <c r="D35" s="33" t="s">
        <v>296</v>
      </c>
      <c r="E35" s="33" t="s">
        <v>260</v>
      </c>
    </row>
    <row r="36" spans="1:5">
      <c r="A36" s="33">
        <v>5</v>
      </c>
      <c r="B36" s="46" t="s">
        <v>335</v>
      </c>
      <c r="C36" s="45" t="s">
        <v>334</v>
      </c>
      <c r="D36" s="46" t="s">
        <v>335</v>
      </c>
      <c r="E36" s="46" t="s">
        <v>336</v>
      </c>
    </row>
    <row r="37" spans="1:5">
      <c r="A37" s="33">
        <v>5</v>
      </c>
      <c r="B37" s="36" t="s">
        <v>256</v>
      </c>
      <c r="C37" s="44" t="s">
        <v>255</v>
      </c>
      <c r="D37" s="36" t="s">
        <v>257</v>
      </c>
      <c r="E37" s="36"/>
    </row>
    <row r="38" spans="1:5">
      <c r="A38" s="33">
        <v>5</v>
      </c>
      <c r="B38" s="33" t="s">
        <v>274</v>
      </c>
      <c r="C38" s="43" t="s">
        <v>273</v>
      </c>
      <c r="D38" s="33" t="s">
        <v>275</v>
      </c>
      <c r="E38" s="33" t="s">
        <v>260</v>
      </c>
    </row>
    <row r="39" spans="1:5">
      <c r="A39" s="33">
        <v>5</v>
      </c>
      <c r="B39" s="36" t="s">
        <v>277</v>
      </c>
      <c r="C39" s="44" t="s">
        <v>276</v>
      </c>
      <c r="D39" s="36" t="s">
        <v>275</v>
      </c>
      <c r="E39" s="36" t="s">
        <v>260</v>
      </c>
    </row>
    <row r="40" spans="1:5">
      <c r="A40" s="33">
        <v>5</v>
      </c>
      <c r="B40" s="50" t="s">
        <v>286</v>
      </c>
      <c r="C40" s="49" t="s">
        <v>285</v>
      </c>
      <c r="D40" s="50" t="s">
        <v>275</v>
      </c>
      <c r="E40" s="50" t="s">
        <v>260</v>
      </c>
    </row>
    <row r="41" spans="1:5">
      <c r="A41" s="33">
        <v>6</v>
      </c>
      <c r="B41" s="36" t="s">
        <v>360</v>
      </c>
      <c r="C41" s="44" t="s">
        <v>359</v>
      </c>
      <c r="D41" s="36" t="s">
        <v>352</v>
      </c>
      <c r="E41" s="36"/>
    </row>
    <row r="42" spans="1:5">
      <c r="A42" s="33">
        <v>10</v>
      </c>
      <c r="B42" s="35" t="s">
        <v>385</v>
      </c>
      <c r="C42" s="34" t="s">
        <v>384</v>
      </c>
      <c r="D42" s="35" t="s">
        <v>386</v>
      </c>
      <c r="E42" s="35"/>
    </row>
    <row r="43" spans="1:5">
      <c r="A43" s="33">
        <v>10</v>
      </c>
      <c r="B43" s="50" t="s">
        <v>381</v>
      </c>
      <c r="C43" s="49" t="s">
        <v>380</v>
      </c>
      <c r="D43" s="50" t="s">
        <v>352</v>
      </c>
      <c r="E43" s="50" t="s">
        <v>373</v>
      </c>
    </row>
    <row r="44" spans="1:5">
      <c r="A44" s="33">
        <v>10</v>
      </c>
      <c r="B44" s="36" t="s">
        <v>396</v>
      </c>
      <c r="C44" s="44" t="s">
        <v>395</v>
      </c>
      <c r="D44" s="36" t="s">
        <v>308</v>
      </c>
      <c r="E44" s="36" t="s">
        <v>397</v>
      </c>
    </row>
    <row r="45" spans="1:5">
      <c r="A45" s="33">
        <v>10</v>
      </c>
      <c r="B45" s="35" t="s">
        <v>372</v>
      </c>
      <c r="C45" s="34" t="s">
        <v>371</v>
      </c>
      <c r="D45" s="35" t="s">
        <v>352</v>
      </c>
      <c r="E45" s="35" t="s">
        <v>373</v>
      </c>
    </row>
    <row r="46" spans="1:5">
      <c r="A46" s="33">
        <v>10</v>
      </c>
      <c r="B46" s="36" t="s">
        <v>683</v>
      </c>
      <c r="C46" s="44" t="s">
        <v>387</v>
      </c>
      <c r="D46" s="36" t="s">
        <v>352</v>
      </c>
      <c r="E46" s="36" t="s">
        <v>373</v>
      </c>
    </row>
    <row r="47" spans="1:5">
      <c r="A47" s="33">
        <v>10</v>
      </c>
      <c r="B47" s="36" t="s">
        <v>324</v>
      </c>
      <c r="C47" s="44" t="s">
        <v>323</v>
      </c>
      <c r="D47" s="36" t="s">
        <v>325</v>
      </c>
      <c r="E47" s="36"/>
    </row>
    <row r="48" spans="1:5">
      <c r="A48" s="33">
        <v>10</v>
      </c>
      <c r="B48" s="33" t="s">
        <v>379</v>
      </c>
      <c r="C48" s="43" t="s">
        <v>378</v>
      </c>
      <c r="D48" s="33" t="s">
        <v>352</v>
      </c>
      <c r="E48" s="33" t="s">
        <v>373</v>
      </c>
    </row>
    <row r="49" spans="1:6">
      <c r="A49" s="33">
        <v>10</v>
      </c>
      <c r="B49" s="48" t="s">
        <v>375</v>
      </c>
      <c r="C49" s="47" t="s">
        <v>374</v>
      </c>
      <c r="D49" s="48" t="s">
        <v>352</v>
      </c>
      <c r="E49" s="48" t="s">
        <v>373</v>
      </c>
    </row>
    <row r="50" spans="1:6">
      <c r="A50" s="33">
        <v>10</v>
      </c>
      <c r="B50" s="33" t="s">
        <v>389</v>
      </c>
      <c r="C50" s="43" t="s">
        <v>388</v>
      </c>
      <c r="D50" s="33" t="s">
        <v>308</v>
      </c>
      <c r="E50" s="33" t="s">
        <v>390</v>
      </c>
    </row>
    <row r="51" spans="1:6">
      <c r="A51" s="33">
        <v>10</v>
      </c>
      <c r="B51" s="46" t="s">
        <v>366</v>
      </c>
      <c r="C51" s="45" t="s">
        <v>365</v>
      </c>
      <c r="D51" s="46" t="s">
        <v>253</v>
      </c>
      <c r="E51" s="46" t="s">
        <v>260</v>
      </c>
    </row>
    <row r="52" spans="1:6">
      <c r="A52" s="33">
        <v>10</v>
      </c>
      <c r="B52" s="33" t="s">
        <v>377</v>
      </c>
      <c r="C52" s="43" t="s">
        <v>376</v>
      </c>
      <c r="D52" s="36" t="s">
        <v>352</v>
      </c>
    </row>
    <row r="53" spans="1:6">
      <c r="A53" s="33">
        <v>10</v>
      </c>
      <c r="B53" s="36" t="s">
        <v>399</v>
      </c>
      <c r="C53" s="44" t="s">
        <v>398</v>
      </c>
      <c r="D53" s="36" t="s">
        <v>308</v>
      </c>
      <c r="E53" s="36" t="s">
        <v>400</v>
      </c>
    </row>
    <row r="54" spans="1:6">
      <c r="A54" s="33">
        <v>10</v>
      </c>
      <c r="B54" s="36" t="s">
        <v>383</v>
      </c>
      <c r="C54" s="44" t="s">
        <v>382</v>
      </c>
      <c r="D54" s="36" t="s">
        <v>352</v>
      </c>
      <c r="E54" s="36" t="s">
        <v>373</v>
      </c>
    </row>
    <row r="55" spans="1:6">
      <c r="A55" s="33">
        <v>50</v>
      </c>
      <c r="B55" s="48" t="s">
        <v>311</v>
      </c>
      <c r="C55" s="47" t="s">
        <v>310</v>
      </c>
      <c r="D55" s="48" t="s">
        <v>312</v>
      </c>
      <c r="E55" s="48"/>
    </row>
    <row r="56" spans="1:6">
      <c r="A56" s="33">
        <v>100</v>
      </c>
      <c r="B56" s="38" t="s">
        <v>239</v>
      </c>
      <c r="C56" s="37" t="s">
        <v>238</v>
      </c>
      <c r="D56" s="38" t="s">
        <v>215</v>
      </c>
      <c r="E56" s="38" t="s">
        <v>239</v>
      </c>
      <c r="F56" s="33" t="s">
        <v>240</v>
      </c>
    </row>
    <row r="57" spans="1:6">
      <c r="A57" s="33">
        <v>100</v>
      </c>
      <c r="B57" s="40" t="s">
        <v>224</v>
      </c>
      <c r="C57" s="39" t="s">
        <v>223</v>
      </c>
      <c r="D57" s="40" t="s">
        <v>215</v>
      </c>
      <c r="E57" s="40" t="s">
        <v>225</v>
      </c>
    </row>
    <row r="58" spans="1:6">
      <c r="A58" s="33">
        <v>100</v>
      </c>
      <c r="B58" s="52" t="s">
        <v>364</v>
      </c>
      <c r="C58" s="51" t="s">
        <v>363</v>
      </c>
      <c r="D58" s="36" t="s">
        <v>268</v>
      </c>
    </row>
    <row r="59" spans="1:6">
      <c r="A59" s="33">
        <v>100</v>
      </c>
      <c r="B59" s="54" t="s">
        <v>410</v>
      </c>
      <c r="C59" s="53" t="s">
        <v>409</v>
      </c>
      <c r="D59" s="36" t="s">
        <v>308</v>
      </c>
      <c r="E59" s="36"/>
    </row>
    <row r="60" spans="1:6">
      <c r="A60" s="33">
        <v>100</v>
      </c>
      <c r="B60" s="54" t="s">
        <v>412</v>
      </c>
      <c r="C60" s="53" t="s">
        <v>411</v>
      </c>
      <c r="D60" s="36" t="s">
        <v>413</v>
      </c>
      <c r="E60" s="36"/>
    </row>
    <row r="61" spans="1:6">
      <c r="A61" s="33">
        <v>100</v>
      </c>
      <c r="B61" s="42" t="s">
        <v>232</v>
      </c>
      <c r="C61" s="41" t="s">
        <v>231</v>
      </c>
      <c r="D61" s="42" t="s">
        <v>215</v>
      </c>
      <c r="E61" s="80" t="s">
        <v>233</v>
      </c>
    </row>
    <row r="62" spans="1:6">
      <c r="A62" s="33">
        <v>100</v>
      </c>
      <c r="B62" s="54" t="s">
        <v>392</v>
      </c>
      <c r="C62" s="53" t="s">
        <v>391</v>
      </c>
      <c r="D62" s="36" t="s">
        <v>308</v>
      </c>
      <c r="E62" s="36"/>
    </row>
    <row r="63" spans="1:6">
      <c r="A63" s="33">
        <v>100</v>
      </c>
      <c r="B63" s="40" t="s">
        <v>230</v>
      </c>
      <c r="C63" s="39" t="s">
        <v>229</v>
      </c>
      <c r="D63" s="40" t="s">
        <v>215</v>
      </c>
      <c r="E63" s="40" t="s">
        <v>230</v>
      </c>
    </row>
    <row r="64" spans="1:6">
      <c r="A64" s="33">
        <v>100</v>
      </c>
      <c r="B64" s="38" t="s">
        <v>208</v>
      </c>
      <c r="C64" s="37">
        <v>692330</v>
      </c>
      <c r="D64" s="38" t="s">
        <v>209</v>
      </c>
      <c r="E64" s="38" t="s">
        <v>210</v>
      </c>
    </row>
    <row r="65" spans="1:6">
      <c r="A65" s="33">
        <v>100</v>
      </c>
      <c r="B65" s="52" t="s">
        <v>408</v>
      </c>
      <c r="C65" s="51" t="s">
        <v>407</v>
      </c>
      <c r="D65" s="36" t="s">
        <v>308</v>
      </c>
    </row>
    <row r="66" spans="1:6">
      <c r="A66" s="33">
        <v>100</v>
      </c>
      <c r="B66" s="38" t="s">
        <v>211</v>
      </c>
      <c r="C66" s="37">
        <v>692331</v>
      </c>
      <c r="D66" s="38" t="s">
        <v>209</v>
      </c>
      <c r="E66" s="79" t="s">
        <v>212</v>
      </c>
    </row>
    <row r="67" spans="1:6">
      <c r="A67" s="33">
        <v>100</v>
      </c>
      <c r="B67" s="42" t="s">
        <v>227</v>
      </c>
      <c r="C67" s="41" t="s">
        <v>226</v>
      </c>
      <c r="D67" s="42" t="s">
        <v>215</v>
      </c>
      <c r="E67" s="42" t="s">
        <v>228</v>
      </c>
    </row>
    <row r="68" spans="1:6">
      <c r="A68" s="33">
        <v>100</v>
      </c>
      <c r="B68" s="52" t="s">
        <v>406</v>
      </c>
      <c r="C68" s="51" t="s">
        <v>405</v>
      </c>
      <c r="D68" s="36" t="s">
        <v>308</v>
      </c>
    </row>
    <row r="69" spans="1:6">
      <c r="A69" s="33">
        <v>100</v>
      </c>
      <c r="B69" s="40" t="s">
        <v>221</v>
      </c>
      <c r="C69" s="39" t="s">
        <v>220</v>
      </c>
      <c r="D69" s="40" t="s">
        <v>215</v>
      </c>
      <c r="E69" s="40" t="s">
        <v>222</v>
      </c>
    </row>
    <row r="70" spans="1:6">
      <c r="A70" s="33">
        <v>100</v>
      </c>
      <c r="B70" s="38" t="s">
        <v>242</v>
      </c>
      <c r="C70" s="37" t="s">
        <v>241</v>
      </c>
      <c r="D70" s="38" t="s">
        <v>215</v>
      </c>
      <c r="E70" s="38" t="s">
        <v>242</v>
      </c>
      <c r="F70" s="33" t="s">
        <v>243</v>
      </c>
    </row>
    <row r="71" spans="1:6">
      <c r="A71" s="33">
        <v>100</v>
      </c>
      <c r="B71" s="38" t="s">
        <v>189</v>
      </c>
      <c r="C71" s="37" t="s">
        <v>188</v>
      </c>
      <c r="D71" s="38" t="s">
        <v>190</v>
      </c>
      <c r="E71" s="38" t="s">
        <v>191</v>
      </c>
    </row>
    <row r="72" spans="1:6">
      <c r="A72" s="33">
        <v>100</v>
      </c>
      <c r="B72" s="38" t="s">
        <v>200</v>
      </c>
      <c r="C72" s="37" t="s">
        <v>199</v>
      </c>
      <c r="D72" s="38" t="s">
        <v>190</v>
      </c>
      <c r="E72" s="38" t="s">
        <v>201</v>
      </c>
    </row>
    <row r="73" spans="1:6">
      <c r="A73" s="33">
        <v>100</v>
      </c>
      <c r="B73" s="42" t="s">
        <v>214</v>
      </c>
      <c r="C73" s="41" t="s">
        <v>213</v>
      </c>
      <c r="D73" s="42" t="s">
        <v>215</v>
      </c>
      <c r="E73" s="42" t="s">
        <v>216</v>
      </c>
    </row>
    <row r="74" spans="1:6">
      <c r="A74" s="33">
        <v>100</v>
      </c>
      <c r="B74" s="38" t="s">
        <v>218</v>
      </c>
      <c r="C74" s="37" t="s">
        <v>217</v>
      </c>
      <c r="D74" s="38" t="s">
        <v>215</v>
      </c>
      <c r="E74" s="38" t="s">
        <v>219</v>
      </c>
    </row>
    <row r="75" spans="1:6">
      <c r="A75" s="33">
        <v>100</v>
      </c>
      <c r="B75" s="40" t="s">
        <v>193</v>
      </c>
      <c r="C75" s="39" t="s">
        <v>192</v>
      </c>
      <c r="D75" s="40" t="s">
        <v>190</v>
      </c>
      <c r="E75" s="40" t="s">
        <v>194</v>
      </c>
      <c r="F75" s="33" t="s">
        <v>195</v>
      </c>
    </row>
    <row r="76" spans="1:6">
      <c r="A76" s="33">
        <v>100</v>
      </c>
      <c r="B76" s="52" t="s">
        <v>394</v>
      </c>
      <c r="C76" s="51" t="s">
        <v>393</v>
      </c>
      <c r="D76" s="36" t="s">
        <v>308</v>
      </c>
    </row>
    <row r="77" spans="1:6">
      <c r="A77" s="33">
        <v>100</v>
      </c>
      <c r="B77" s="54" t="s">
        <v>368</v>
      </c>
      <c r="C77" s="53" t="s">
        <v>367</v>
      </c>
      <c r="D77" s="36"/>
      <c r="E77" s="36"/>
    </row>
    <row r="78" spans="1:6">
      <c r="A78" s="33">
        <v>100</v>
      </c>
      <c r="B78" s="38" t="s">
        <v>184</v>
      </c>
      <c r="C78" s="37" t="s">
        <v>183</v>
      </c>
      <c r="D78" s="38" t="s">
        <v>185</v>
      </c>
      <c r="E78" s="38"/>
    </row>
    <row r="79" spans="1:6">
      <c r="A79" s="33">
        <v>100</v>
      </c>
      <c r="B79" s="42" t="s">
        <v>187</v>
      </c>
      <c r="C79" s="41" t="s">
        <v>186</v>
      </c>
      <c r="D79" s="42" t="s">
        <v>185</v>
      </c>
      <c r="E79" s="42"/>
    </row>
    <row r="80" spans="1:6">
      <c r="A80" s="33">
        <v>100</v>
      </c>
      <c r="B80" s="38" t="s">
        <v>245</v>
      </c>
      <c r="C80" s="37" t="s">
        <v>244</v>
      </c>
      <c r="D80" s="38" t="s">
        <v>215</v>
      </c>
      <c r="E80" s="38"/>
      <c r="F80" s="33" t="s">
        <v>246</v>
      </c>
    </row>
    <row r="81" spans="1:6">
      <c r="A81" s="33">
        <v>100</v>
      </c>
      <c r="B81" s="40" t="s">
        <v>235</v>
      </c>
      <c r="C81" s="39" t="s">
        <v>234</v>
      </c>
      <c r="D81" s="40" t="s">
        <v>215</v>
      </c>
      <c r="E81" s="40" t="s">
        <v>236</v>
      </c>
      <c r="F81" s="33" t="s">
        <v>237</v>
      </c>
    </row>
    <row r="82" spans="1:6">
      <c r="A82" s="33">
        <v>100</v>
      </c>
      <c r="B82" s="54" t="s">
        <v>330</v>
      </c>
      <c r="C82" s="53" t="s">
        <v>329</v>
      </c>
      <c r="D82" s="36" t="s">
        <v>331</v>
      </c>
      <c r="E82" s="36"/>
    </row>
    <row r="83" spans="1:6">
      <c r="A83" s="33">
        <v>100</v>
      </c>
      <c r="B83" s="54" t="s">
        <v>370</v>
      </c>
      <c r="C83" s="53" t="s">
        <v>369</v>
      </c>
      <c r="D83" s="36" t="s">
        <v>268</v>
      </c>
      <c r="E83" s="36"/>
    </row>
    <row r="84" spans="1:6">
      <c r="A84" s="33">
        <v>100</v>
      </c>
      <c r="B84" s="38" t="s">
        <v>206</v>
      </c>
      <c r="C84" s="37" t="s">
        <v>205</v>
      </c>
      <c r="D84" s="38" t="s">
        <v>190</v>
      </c>
      <c r="E84" s="38" t="s">
        <v>207</v>
      </c>
    </row>
    <row r="85" spans="1:6">
      <c r="A85" s="33">
        <v>100</v>
      </c>
      <c r="B85" s="42" t="s">
        <v>197</v>
      </c>
      <c r="C85" s="41" t="s">
        <v>196</v>
      </c>
      <c r="D85" s="42" t="s">
        <v>190</v>
      </c>
      <c r="E85" s="42" t="s">
        <v>198</v>
      </c>
    </row>
    <row r="86" spans="1:6">
      <c r="A86" s="33">
        <v>100</v>
      </c>
      <c r="B86" s="38" t="s">
        <v>203</v>
      </c>
      <c r="C86" s="37" t="s">
        <v>202</v>
      </c>
      <c r="D86" s="38" t="s">
        <v>190</v>
      </c>
      <c r="E86" s="38" t="s">
        <v>204</v>
      </c>
    </row>
    <row r="87" spans="1:6">
      <c r="B87" s="35"/>
      <c r="C87" s="34"/>
      <c r="D87" s="35"/>
      <c r="E87" s="36"/>
    </row>
  </sheetData>
  <sheetProtection algorithmName="SHA-512" hashValue="O3G+A45IEbXSVPnCGF0taZrhmT8zs5JvOwQrH6XXhYdt3bXfOhFnzvSlHKRpVqD5rWv2ZOA5HA6A1JgCK8mAnQ==" saltValue="aByjOc9hx0zEQeWg4v5P2A==" spinCount="100000" sheet="1" objects="1" scenarios="1"/>
  <autoFilter ref="B2:D86" xr:uid="{00000000-0009-0000-0000-000007000000}"/>
  <sortState ref="A3:F86">
    <sortCondition ref="A3:A86"/>
    <sortCondition ref="B3:B86"/>
  </sortState>
  <mergeCells count="1">
    <mergeCell ref="A1:E1"/>
  </mergeCells>
  <pageMargins left="0.7" right="0.7" top="0.75" bottom="0.75" header="0.3" footer="0.3"/>
  <pageSetup scale="55"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55"/>
  <sheetViews>
    <sheetView workbookViewId="0">
      <selection activeCell="D22" sqref="D22"/>
    </sheetView>
  </sheetViews>
  <sheetFormatPr defaultColWidth="9" defaultRowHeight="13.9"/>
  <cols>
    <col min="1" max="1" width="31.59765625" style="4" bestFit="1" customWidth="1"/>
    <col min="2" max="2" width="11.59765625" style="68" customWidth="1"/>
    <col min="3" max="3" width="2.59765625" style="1" customWidth="1"/>
    <col min="4" max="4" width="28" style="4" bestFit="1" customWidth="1"/>
    <col min="5" max="5" width="10.1328125" style="4" customWidth="1"/>
    <col min="6" max="6" width="2.59765625" style="1" customWidth="1"/>
    <col min="7" max="7" width="22.59765625" style="1" bestFit="1" customWidth="1"/>
    <col min="8" max="8" width="15.59765625" style="1" customWidth="1"/>
    <col min="9" max="9" width="2.59765625" style="1" customWidth="1"/>
    <col min="10" max="10" width="25.3984375" style="1" bestFit="1" customWidth="1"/>
    <col min="11" max="11" width="28.1328125" style="1" bestFit="1" customWidth="1"/>
    <col min="12" max="12" width="2.59765625" style="1" customWidth="1"/>
    <col min="13" max="16384" width="9" style="1"/>
  </cols>
  <sheetData>
    <row r="1" spans="1:11" ht="19.899999999999999">
      <c r="A1" s="196" t="s">
        <v>653</v>
      </c>
      <c r="B1" s="196"/>
      <c r="C1" s="196"/>
      <c r="D1" s="196"/>
      <c r="E1" s="196"/>
      <c r="F1" s="196"/>
      <c r="G1" s="196"/>
      <c r="H1" s="196"/>
      <c r="I1" s="196"/>
      <c r="J1" s="196"/>
      <c r="K1" s="196"/>
    </row>
    <row r="3" spans="1:11">
      <c r="A3" s="195" t="s">
        <v>652</v>
      </c>
      <c r="B3" s="195"/>
      <c r="D3" s="195" t="s">
        <v>651</v>
      </c>
      <c r="E3" s="195"/>
      <c r="G3" s="195" t="s">
        <v>650</v>
      </c>
      <c r="H3" s="195"/>
      <c r="J3" s="195" t="s">
        <v>335</v>
      </c>
      <c r="K3" s="195"/>
    </row>
    <row r="4" spans="1:11" s="18" customFormat="1">
      <c r="A4" s="78" t="s">
        <v>17</v>
      </c>
      <c r="B4" s="77" t="s">
        <v>649</v>
      </c>
      <c r="D4" s="77" t="s">
        <v>17</v>
      </c>
      <c r="E4" s="78" t="s">
        <v>649</v>
      </c>
      <c r="G4" s="77" t="s">
        <v>17</v>
      </c>
      <c r="H4" s="78" t="s">
        <v>649</v>
      </c>
      <c r="J4" s="77" t="s">
        <v>17</v>
      </c>
      <c r="K4" s="78" t="s">
        <v>649</v>
      </c>
    </row>
    <row r="5" spans="1:11">
      <c r="A5" s="81" t="s">
        <v>331</v>
      </c>
      <c r="B5" s="69" t="s">
        <v>674</v>
      </c>
      <c r="C5" s="4"/>
      <c r="D5" s="72" t="s">
        <v>645</v>
      </c>
      <c r="E5" s="76" t="s">
        <v>646</v>
      </c>
      <c r="G5" s="72" t="s">
        <v>643</v>
      </c>
      <c r="H5" s="76" t="s">
        <v>644</v>
      </c>
      <c r="J5" s="72" t="s">
        <v>641</v>
      </c>
      <c r="K5" s="76" t="s">
        <v>642</v>
      </c>
    </row>
    <row r="6" spans="1:11">
      <c r="A6" s="72" t="s">
        <v>647</v>
      </c>
      <c r="B6" s="4" t="s">
        <v>648</v>
      </c>
      <c r="C6" s="4"/>
      <c r="D6" s="72" t="s">
        <v>637</v>
      </c>
      <c r="E6" s="4" t="s">
        <v>638</v>
      </c>
      <c r="G6" s="72" t="s">
        <v>635</v>
      </c>
      <c r="H6" s="4" t="s">
        <v>636</v>
      </c>
      <c r="J6" s="72" t="s">
        <v>633</v>
      </c>
      <c r="K6" s="4" t="s">
        <v>634</v>
      </c>
    </row>
    <row r="7" spans="1:11">
      <c r="A7" s="72" t="s">
        <v>639</v>
      </c>
      <c r="B7" s="4" t="s">
        <v>640</v>
      </c>
      <c r="C7" s="75"/>
      <c r="D7" s="70" t="s">
        <v>630</v>
      </c>
      <c r="E7" s="75" t="s">
        <v>631</v>
      </c>
      <c r="G7" s="72" t="s">
        <v>159</v>
      </c>
      <c r="H7" s="4" t="s">
        <v>686</v>
      </c>
      <c r="J7" s="70" t="s">
        <v>628</v>
      </c>
      <c r="K7" s="75" t="s">
        <v>629</v>
      </c>
    </row>
    <row r="8" spans="1:11">
      <c r="A8" s="70" t="s">
        <v>628</v>
      </c>
      <c r="B8" s="75" t="s">
        <v>632</v>
      </c>
      <c r="C8" s="76"/>
      <c r="D8" s="73" t="s">
        <v>624</v>
      </c>
      <c r="E8" s="76" t="s">
        <v>625</v>
      </c>
      <c r="G8" s="76" t="s">
        <v>703</v>
      </c>
      <c r="H8" s="1" t="s">
        <v>704</v>
      </c>
      <c r="J8" s="73" t="s">
        <v>622</v>
      </c>
      <c r="K8" s="76" t="s">
        <v>623</v>
      </c>
    </row>
    <row r="9" spans="1:11">
      <c r="A9" s="73" t="s">
        <v>626</v>
      </c>
      <c r="B9" s="76" t="s">
        <v>627</v>
      </c>
      <c r="C9" s="4"/>
      <c r="D9" s="72" t="s">
        <v>618</v>
      </c>
      <c r="E9" s="4" t="s">
        <v>619</v>
      </c>
      <c r="G9" s="4"/>
      <c r="J9" s="72" t="s">
        <v>616</v>
      </c>
      <c r="K9" s="4" t="s">
        <v>617</v>
      </c>
    </row>
    <row r="10" spans="1:11">
      <c r="A10" s="72" t="s">
        <v>620</v>
      </c>
      <c r="B10" s="4" t="s">
        <v>621</v>
      </c>
      <c r="C10" s="75"/>
      <c r="D10" s="70" t="s">
        <v>612</v>
      </c>
      <c r="E10" s="75" t="s">
        <v>613</v>
      </c>
      <c r="G10" s="75"/>
      <c r="H10" s="70"/>
      <c r="J10" s="70" t="s">
        <v>610</v>
      </c>
      <c r="K10" s="75" t="s">
        <v>611</v>
      </c>
    </row>
    <row r="11" spans="1:11">
      <c r="A11" s="70" t="s">
        <v>614</v>
      </c>
      <c r="B11" s="75" t="s">
        <v>615</v>
      </c>
      <c r="C11" s="74"/>
      <c r="D11" s="73" t="s">
        <v>606</v>
      </c>
      <c r="E11" s="74" t="s">
        <v>607</v>
      </c>
      <c r="F11" s="16"/>
      <c r="G11" s="74"/>
      <c r="H11" s="73"/>
      <c r="I11" s="16"/>
      <c r="J11" s="73" t="s">
        <v>604</v>
      </c>
      <c r="K11" s="74" t="s">
        <v>605</v>
      </c>
    </row>
    <row r="12" spans="1:11">
      <c r="A12" s="73" t="s">
        <v>608</v>
      </c>
      <c r="B12" s="74" t="s">
        <v>609</v>
      </c>
      <c r="C12" s="81"/>
      <c r="D12" s="72" t="s">
        <v>600</v>
      </c>
      <c r="E12" s="17" t="s">
        <v>601</v>
      </c>
      <c r="F12" s="16"/>
      <c r="G12" s="17"/>
      <c r="H12" s="72"/>
      <c r="I12" s="16"/>
      <c r="J12" s="72" t="s">
        <v>598</v>
      </c>
      <c r="K12" s="17" t="s">
        <v>599</v>
      </c>
    </row>
    <row r="13" spans="1:11">
      <c r="A13" s="72" t="s">
        <v>602</v>
      </c>
      <c r="B13" s="17" t="s">
        <v>603</v>
      </c>
      <c r="C13" s="17"/>
      <c r="D13" s="72" t="s">
        <v>698</v>
      </c>
      <c r="E13" s="16" t="s">
        <v>699</v>
      </c>
      <c r="F13" s="16"/>
      <c r="G13" s="16"/>
      <c r="H13" s="16"/>
      <c r="I13" s="16"/>
      <c r="J13" s="16"/>
    </row>
    <row r="14" spans="1:11">
      <c r="A14" s="70" t="s">
        <v>596</v>
      </c>
      <c r="B14" s="71" t="s">
        <v>597</v>
      </c>
      <c r="C14" s="17"/>
      <c r="E14" s="16"/>
      <c r="F14" s="16"/>
      <c r="G14" s="16"/>
      <c r="H14" s="16"/>
      <c r="I14" s="16"/>
      <c r="J14" s="16"/>
    </row>
    <row r="15" spans="1:11">
      <c r="A15" s="73" t="s">
        <v>594</v>
      </c>
      <c r="B15" s="74" t="s">
        <v>595</v>
      </c>
      <c r="C15" s="17"/>
      <c r="D15" s="17"/>
      <c r="E15" s="16"/>
      <c r="F15" s="16"/>
      <c r="G15" s="16"/>
      <c r="H15" s="16"/>
      <c r="I15" s="16"/>
      <c r="J15" s="16"/>
    </row>
    <row r="16" spans="1:11">
      <c r="A16" s="72" t="s">
        <v>592</v>
      </c>
      <c r="B16" s="17" t="s">
        <v>593</v>
      </c>
      <c r="C16" s="17"/>
      <c r="D16" s="17"/>
      <c r="F16" s="16"/>
      <c r="G16" s="16"/>
      <c r="H16" s="16"/>
      <c r="I16" s="16"/>
      <c r="J16" s="16"/>
    </row>
    <row r="17" spans="1:10">
      <c r="A17" s="70" t="s">
        <v>590</v>
      </c>
      <c r="B17" s="71" t="s">
        <v>591</v>
      </c>
      <c r="C17" s="17"/>
      <c r="D17" s="17"/>
      <c r="F17" s="16"/>
      <c r="G17" s="16"/>
      <c r="H17" s="16"/>
      <c r="I17" s="16"/>
      <c r="J17" s="16"/>
    </row>
    <row r="18" spans="1:10">
      <c r="A18" s="73" t="s">
        <v>588</v>
      </c>
      <c r="B18" s="74" t="s">
        <v>589</v>
      </c>
      <c r="C18" s="17"/>
      <c r="D18" s="17"/>
      <c r="F18" s="16"/>
      <c r="G18" s="16"/>
      <c r="H18" s="16"/>
      <c r="I18" s="16"/>
      <c r="J18" s="16"/>
    </row>
    <row r="19" spans="1:10">
      <c r="A19" s="72" t="s">
        <v>586</v>
      </c>
      <c r="B19" s="17" t="s">
        <v>587</v>
      </c>
      <c r="C19" s="17"/>
      <c r="D19" s="17"/>
      <c r="F19" s="16"/>
      <c r="G19" s="16"/>
      <c r="H19" s="16"/>
      <c r="I19" s="16"/>
      <c r="J19" s="16"/>
    </row>
    <row r="20" spans="1:10">
      <c r="A20" s="70" t="s">
        <v>584</v>
      </c>
      <c r="B20" s="71" t="s">
        <v>585</v>
      </c>
      <c r="C20" s="17"/>
      <c r="D20" s="17"/>
      <c r="F20" s="16"/>
      <c r="G20" s="16"/>
      <c r="H20" s="16"/>
      <c r="I20" s="16"/>
      <c r="J20" s="16"/>
    </row>
    <row r="21" spans="1:10">
      <c r="A21" s="73" t="s">
        <v>582</v>
      </c>
      <c r="B21" s="74" t="s">
        <v>583</v>
      </c>
      <c r="C21" s="17"/>
      <c r="D21" s="17"/>
      <c r="F21" s="16"/>
      <c r="G21" s="16"/>
      <c r="H21" s="16"/>
      <c r="I21" s="16"/>
      <c r="J21" s="16"/>
    </row>
    <row r="22" spans="1:10">
      <c r="A22" s="72" t="s">
        <v>580</v>
      </c>
      <c r="B22" s="17" t="s">
        <v>581</v>
      </c>
      <c r="C22" s="17"/>
      <c r="D22" s="17"/>
      <c r="F22" s="16"/>
      <c r="G22" s="16"/>
      <c r="H22" s="16"/>
      <c r="I22" s="16"/>
      <c r="J22" s="16"/>
    </row>
    <row r="23" spans="1:10">
      <c r="A23" s="70" t="s">
        <v>578</v>
      </c>
      <c r="B23" s="71" t="s">
        <v>579</v>
      </c>
      <c r="C23" s="17"/>
      <c r="D23" s="17"/>
      <c r="F23" s="16"/>
      <c r="G23" s="16"/>
      <c r="H23" s="16"/>
      <c r="I23" s="16"/>
      <c r="J23" s="16"/>
    </row>
    <row r="24" spans="1:10">
      <c r="A24" s="73" t="s">
        <v>576</v>
      </c>
      <c r="B24" s="74" t="s">
        <v>577</v>
      </c>
      <c r="C24" s="17"/>
      <c r="D24" s="17"/>
      <c r="E24" s="16"/>
      <c r="F24" s="16"/>
      <c r="G24" s="16"/>
      <c r="H24" s="16"/>
      <c r="I24" s="16"/>
      <c r="J24" s="16"/>
    </row>
    <row r="25" spans="1:10">
      <c r="A25" s="72" t="s">
        <v>574</v>
      </c>
      <c r="B25" s="17" t="s">
        <v>575</v>
      </c>
      <c r="C25" s="17"/>
      <c r="D25" s="17"/>
      <c r="E25" s="16"/>
      <c r="F25" s="16"/>
      <c r="G25" s="16"/>
      <c r="H25" s="16"/>
      <c r="I25" s="16"/>
      <c r="J25" s="16"/>
    </row>
    <row r="26" spans="1:10">
      <c r="A26" s="70" t="s">
        <v>572</v>
      </c>
      <c r="B26" s="71" t="s">
        <v>573</v>
      </c>
      <c r="C26" s="17"/>
      <c r="D26" s="17"/>
      <c r="E26" s="16"/>
      <c r="F26" s="16"/>
      <c r="G26" s="16"/>
      <c r="H26" s="16"/>
      <c r="I26" s="16"/>
      <c r="J26" s="16"/>
    </row>
    <row r="27" spans="1:10">
      <c r="A27" s="73" t="s">
        <v>570</v>
      </c>
      <c r="B27" s="74" t="s">
        <v>571</v>
      </c>
      <c r="C27" s="17"/>
      <c r="D27" s="17"/>
      <c r="E27" s="16"/>
      <c r="F27" s="16"/>
      <c r="G27" s="16"/>
      <c r="H27" s="16"/>
      <c r="I27" s="16"/>
      <c r="J27" s="16"/>
    </row>
    <row r="28" spans="1:10">
      <c r="A28" s="72" t="s">
        <v>568</v>
      </c>
      <c r="B28" s="17" t="s">
        <v>569</v>
      </c>
      <c r="C28" s="17"/>
      <c r="D28" s="17"/>
      <c r="E28" s="16"/>
      <c r="F28" s="16"/>
      <c r="G28" s="16"/>
      <c r="H28" s="16"/>
      <c r="I28" s="16"/>
      <c r="J28" s="16"/>
    </row>
    <row r="29" spans="1:10">
      <c r="A29" s="70" t="s">
        <v>566</v>
      </c>
      <c r="B29" s="71" t="s">
        <v>567</v>
      </c>
      <c r="C29" s="17"/>
      <c r="D29" s="17"/>
      <c r="E29" s="16"/>
      <c r="F29" s="16"/>
      <c r="G29" s="16"/>
      <c r="H29" s="16"/>
      <c r="I29" s="16"/>
      <c r="J29" s="16"/>
    </row>
    <row r="30" spans="1:10">
      <c r="A30" s="73" t="s">
        <v>564</v>
      </c>
      <c r="B30" s="74" t="s">
        <v>565</v>
      </c>
      <c r="C30" s="17"/>
      <c r="D30" s="17"/>
      <c r="E30" s="16"/>
      <c r="F30" s="16"/>
      <c r="G30" s="16"/>
      <c r="H30" s="16"/>
      <c r="I30" s="16"/>
      <c r="J30" s="16"/>
    </row>
    <row r="31" spans="1:10">
      <c r="A31" s="72" t="s">
        <v>562</v>
      </c>
      <c r="B31" s="17" t="s">
        <v>563</v>
      </c>
      <c r="C31" s="17"/>
      <c r="D31" s="17"/>
      <c r="E31" s="16"/>
      <c r="F31" s="16"/>
      <c r="G31" s="16"/>
      <c r="H31" s="16"/>
      <c r="I31" s="16"/>
      <c r="J31" s="16"/>
    </row>
    <row r="32" spans="1:10">
      <c r="A32" s="70" t="s">
        <v>560</v>
      </c>
      <c r="B32" s="71" t="s">
        <v>561</v>
      </c>
      <c r="C32" s="17"/>
      <c r="D32" s="17"/>
      <c r="E32" s="16"/>
      <c r="F32" s="16"/>
      <c r="G32" s="16"/>
      <c r="H32" s="16"/>
      <c r="I32" s="16"/>
      <c r="J32" s="16"/>
    </row>
    <row r="33" spans="1:10">
      <c r="A33" s="69" t="s">
        <v>558</v>
      </c>
      <c r="B33" s="17" t="s">
        <v>559</v>
      </c>
      <c r="C33" s="17"/>
      <c r="D33" s="17"/>
      <c r="E33" s="16"/>
      <c r="F33" s="16"/>
      <c r="G33" s="16"/>
      <c r="H33" s="16"/>
      <c r="I33" s="16"/>
      <c r="J33" s="16"/>
    </row>
    <row r="34" spans="1:10">
      <c r="A34" s="69" t="s">
        <v>705</v>
      </c>
      <c r="B34" s="81" t="s">
        <v>706</v>
      </c>
      <c r="C34" s="81"/>
      <c r="D34" s="81"/>
      <c r="E34" s="16"/>
      <c r="F34" s="16"/>
      <c r="G34" s="16"/>
      <c r="H34" s="16"/>
      <c r="I34" s="16"/>
      <c r="J34" s="16"/>
    </row>
    <row r="35" spans="1:10">
      <c r="A35" s="72" t="s">
        <v>645</v>
      </c>
      <c r="B35" s="76" t="s">
        <v>646</v>
      </c>
      <c r="C35" s="17"/>
      <c r="D35" s="17"/>
      <c r="E35" s="16"/>
      <c r="F35" s="16"/>
      <c r="G35" s="16"/>
      <c r="H35" s="16"/>
      <c r="I35" s="16"/>
      <c r="J35" s="16"/>
    </row>
    <row r="36" spans="1:10">
      <c r="A36" s="72" t="s">
        <v>637</v>
      </c>
      <c r="B36" s="4" t="s">
        <v>638</v>
      </c>
      <c r="C36" s="17"/>
      <c r="D36" s="17"/>
      <c r="E36" s="16"/>
      <c r="F36" s="16"/>
      <c r="G36" s="16"/>
      <c r="H36" s="16"/>
      <c r="I36" s="16"/>
      <c r="J36" s="16"/>
    </row>
    <row r="37" spans="1:10">
      <c r="A37" s="70" t="s">
        <v>630</v>
      </c>
      <c r="B37" s="75" t="s">
        <v>631</v>
      </c>
      <c r="C37" s="17"/>
      <c r="D37" s="17"/>
      <c r="E37" s="16"/>
      <c r="F37" s="16"/>
      <c r="G37" s="16"/>
      <c r="H37" s="16"/>
      <c r="I37" s="16"/>
      <c r="J37" s="16"/>
    </row>
    <row r="38" spans="1:10">
      <c r="A38" s="73" t="s">
        <v>624</v>
      </c>
      <c r="B38" s="76" t="s">
        <v>625</v>
      </c>
      <c r="C38" s="17"/>
      <c r="D38" s="17"/>
      <c r="E38" s="16"/>
      <c r="F38" s="16"/>
      <c r="G38" s="16"/>
      <c r="H38" s="16"/>
      <c r="I38" s="16"/>
      <c r="J38" s="16"/>
    </row>
    <row r="39" spans="1:10">
      <c r="A39" s="72" t="s">
        <v>618</v>
      </c>
      <c r="B39" s="4" t="s">
        <v>619</v>
      </c>
      <c r="C39" s="17"/>
      <c r="D39" s="17"/>
      <c r="E39" s="16"/>
      <c r="F39" s="16"/>
      <c r="G39" s="16"/>
      <c r="H39" s="16"/>
      <c r="I39" s="16"/>
      <c r="J39" s="16"/>
    </row>
    <row r="40" spans="1:10">
      <c r="A40" s="70" t="s">
        <v>612</v>
      </c>
      <c r="B40" s="75" t="s">
        <v>613</v>
      </c>
      <c r="C40" s="17"/>
      <c r="D40" s="17"/>
      <c r="E40" s="16"/>
      <c r="F40" s="16"/>
      <c r="G40" s="16"/>
      <c r="H40" s="16"/>
      <c r="I40" s="16"/>
      <c r="J40" s="16"/>
    </row>
    <row r="41" spans="1:10">
      <c r="A41" s="73" t="s">
        <v>606</v>
      </c>
      <c r="B41" s="74" t="s">
        <v>607</v>
      </c>
      <c r="C41" s="17"/>
      <c r="D41" s="17"/>
      <c r="E41" s="16"/>
      <c r="F41" s="16"/>
      <c r="G41" s="16"/>
      <c r="H41" s="16"/>
      <c r="I41" s="16"/>
      <c r="J41" s="16"/>
    </row>
    <row r="42" spans="1:10">
      <c r="A42" s="72" t="s">
        <v>600</v>
      </c>
      <c r="B42" s="17" t="s">
        <v>601</v>
      </c>
      <c r="C42" s="17"/>
      <c r="D42" s="17"/>
      <c r="E42" s="16"/>
      <c r="F42" s="16"/>
      <c r="G42" s="16"/>
      <c r="H42" s="16"/>
      <c r="I42" s="16"/>
      <c r="J42" s="16"/>
    </row>
    <row r="43" spans="1:10">
      <c r="A43" s="72" t="s">
        <v>700</v>
      </c>
      <c r="B43" s="81" t="s">
        <v>699</v>
      </c>
      <c r="C43" s="81"/>
      <c r="D43" s="81"/>
      <c r="E43" s="16"/>
      <c r="F43" s="16"/>
      <c r="G43" s="16"/>
      <c r="H43" s="16"/>
      <c r="I43" s="16"/>
      <c r="J43" s="16"/>
    </row>
    <row r="44" spans="1:10">
      <c r="A44" s="72" t="s">
        <v>643</v>
      </c>
      <c r="B44" s="76" t="s">
        <v>644</v>
      </c>
      <c r="C44" s="17"/>
      <c r="D44" s="17"/>
      <c r="E44" s="16"/>
      <c r="F44" s="16"/>
      <c r="G44" s="16"/>
      <c r="H44" s="16"/>
      <c r="I44" s="16"/>
      <c r="J44" s="16"/>
    </row>
    <row r="45" spans="1:10">
      <c r="A45" s="72" t="s">
        <v>635</v>
      </c>
      <c r="B45" s="4" t="s">
        <v>636</v>
      </c>
      <c r="C45" s="17"/>
      <c r="D45" s="17"/>
      <c r="E45" s="16"/>
      <c r="F45" s="16"/>
      <c r="G45" s="16"/>
      <c r="H45" s="16"/>
      <c r="I45" s="16"/>
      <c r="J45" s="16"/>
    </row>
    <row r="46" spans="1:10">
      <c r="A46" s="72" t="s">
        <v>159</v>
      </c>
      <c r="B46" s="4" t="s">
        <v>686</v>
      </c>
      <c r="C46" s="81"/>
      <c r="D46" s="81"/>
      <c r="E46" s="16"/>
      <c r="F46" s="16"/>
      <c r="G46" s="16"/>
      <c r="H46" s="16"/>
      <c r="I46" s="16"/>
      <c r="J46" s="16"/>
    </row>
    <row r="47" spans="1:10">
      <c r="A47" s="72" t="s">
        <v>703</v>
      </c>
      <c r="B47" s="4" t="s">
        <v>704</v>
      </c>
      <c r="C47" s="81"/>
      <c r="D47" s="81"/>
      <c r="E47" s="16"/>
      <c r="F47" s="16"/>
      <c r="G47" s="16"/>
      <c r="H47" s="16"/>
      <c r="I47" s="16"/>
      <c r="J47" s="16"/>
    </row>
    <row r="48" spans="1:10">
      <c r="A48" s="72" t="s">
        <v>641</v>
      </c>
      <c r="B48" s="76" t="s">
        <v>642</v>
      </c>
      <c r="C48" s="17"/>
      <c r="D48" s="17"/>
      <c r="E48" s="16"/>
      <c r="F48" s="16"/>
      <c r="G48" s="16"/>
      <c r="H48" s="16"/>
      <c r="I48" s="16"/>
      <c r="J48" s="16"/>
    </row>
    <row r="49" spans="1:5">
      <c r="A49" s="72" t="s">
        <v>633</v>
      </c>
      <c r="B49" s="4" t="s">
        <v>634</v>
      </c>
      <c r="C49" s="4"/>
      <c r="E49" s="1"/>
    </row>
    <row r="50" spans="1:5">
      <c r="A50" s="70" t="s">
        <v>628</v>
      </c>
      <c r="B50" s="75" t="s">
        <v>629</v>
      </c>
      <c r="C50" s="4"/>
      <c r="E50" s="1"/>
    </row>
    <row r="51" spans="1:5">
      <c r="A51" s="73" t="s">
        <v>622</v>
      </c>
      <c r="B51" s="76" t="s">
        <v>623</v>
      </c>
      <c r="C51" s="4"/>
      <c r="E51" s="1"/>
    </row>
    <row r="52" spans="1:5">
      <c r="A52" s="72" t="s">
        <v>616</v>
      </c>
      <c r="B52" s="4" t="s">
        <v>617</v>
      </c>
      <c r="C52" s="4"/>
      <c r="E52" s="1"/>
    </row>
    <row r="53" spans="1:5">
      <c r="A53" s="70" t="s">
        <v>610</v>
      </c>
      <c r="B53" s="75" t="s">
        <v>611</v>
      </c>
      <c r="C53" s="4"/>
      <c r="E53" s="1"/>
    </row>
    <row r="54" spans="1:5">
      <c r="A54" s="73" t="s">
        <v>604</v>
      </c>
      <c r="B54" s="74" t="s">
        <v>605</v>
      </c>
      <c r="C54" s="4"/>
      <c r="E54" s="1"/>
    </row>
    <row r="55" spans="1:5">
      <c r="A55" s="72" t="s">
        <v>598</v>
      </c>
      <c r="B55" s="17" t="s">
        <v>599</v>
      </c>
    </row>
  </sheetData>
  <sheetProtection password="B15B" sheet="1" objects="1" scenarios="1"/>
  <mergeCells count="5">
    <mergeCell ref="A3:B3"/>
    <mergeCell ref="D3:E3"/>
    <mergeCell ref="G3:H3"/>
    <mergeCell ref="J3:K3"/>
    <mergeCell ref="A1:K1"/>
  </mergeCells>
  <pageMargins left="0.5" right="0.5" top="1" bottom="1" header="0.3" footer="0.3"/>
  <pageSetup scale="79"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
  <sheetViews>
    <sheetView workbookViewId="0">
      <selection activeCell="C7" sqref="C7"/>
    </sheetView>
  </sheetViews>
  <sheetFormatPr defaultRowHeight="14.25"/>
  <cols>
    <col min="1" max="1" width="13.86328125" bestFit="1" customWidth="1"/>
    <col min="2" max="2" width="11.86328125" bestFit="1" customWidth="1"/>
  </cols>
  <sheetData>
    <row r="1" spans="1:3">
      <c r="A1" s="55" t="s">
        <v>443</v>
      </c>
      <c r="B1" s="55" t="s">
        <v>444</v>
      </c>
    </row>
    <row r="2" spans="1:3">
      <c r="A2" s="56">
        <v>0</v>
      </c>
      <c r="B2" s="56">
        <v>1000</v>
      </c>
      <c r="C2" t="s">
        <v>415</v>
      </c>
    </row>
    <row r="3" spans="1:3">
      <c r="A3" s="56">
        <v>1000</v>
      </c>
      <c r="B3" s="56">
        <v>10000</v>
      </c>
      <c r="C3" t="s">
        <v>445</v>
      </c>
    </row>
    <row r="4" spans="1:3">
      <c r="A4" s="56">
        <v>10000</v>
      </c>
      <c r="B4" s="56">
        <v>25000</v>
      </c>
      <c r="C4" t="s">
        <v>446</v>
      </c>
    </row>
    <row r="5" spans="1:3">
      <c r="A5" s="56">
        <v>25000</v>
      </c>
      <c r="B5" s="56">
        <v>100000</v>
      </c>
      <c r="C5" t="s">
        <v>447</v>
      </c>
    </row>
    <row r="6" spans="1:3">
      <c r="A6" s="56">
        <v>100000</v>
      </c>
      <c r="B6" s="56"/>
      <c r="C6" t="s">
        <v>448</v>
      </c>
    </row>
  </sheetData>
  <sheetProtection algorithmName="SHA-512" hashValue="p71cFadXNW0O2USpAM0kZYkgZImi2lRaUHiQvf5+W5NDdSX1zPnsM2QU80HlVuD9AeKdq+R4NMDAR2fe0nrjLA==" saltValue="q1nCL9WP7jj2q7FgoAL08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80"/>
  <sheetViews>
    <sheetView view="pageLayout" topLeftCell="B1" zoomScaleNormal="100" zoomScaleSheetLayoutView="110" workbookViewId="0">
      <selection activeCell="J19" sqref="J19"/>
    </sheetView>
  </sheetViews>
  <sheetFormatPr defaultColWidth="9" defaultRowHeight="13.15"/>
  <cols>
    <col min="1" max="32" width="3.265625" style="8" customWidth="1"/>
    <col min="33" max="16384" width="9" style="8"/>
  </cols>
  <sheetData>
    <row r="1" spans="1:2" ht="38.1" customHeight="1">
      <c r="B1" s="15" t="s">
        <v>96</v>
      </c>
    </row>
    <row r="2" spans="1:2" ht="38.1" customHeight="1">
      <c r="B2" s="8" t="s">
        <v>95</v>
      </c>
    </row>
    <row r="3" spans="1:2" ht="15" customHeight="1">
      <c r="A3" s="8" t="s">
        <v>94</v>
      </c>
    </row>
    <row r="4" spans="1:2" ht="15" customHeight="1">
      <c r="A4" s="8" t="s">
        <v>93</v>
      </c>
    </row>
    <row r="5" spans="1:2" ht="15" customHeight="1">
      <c r="A5" s="8" t="s">
        <v>92</v>
      </c>
    </row>
    <row r="6" spans="1:2" ht="15" customHeight="1">
      <c r="A6" s="8" t="s">
        <v>91</v>
      </c>
    </row>
    <row r="7" spans="1:2" ht="15" customHeight="1">
      <c r="A7" s="8" t="s">
        <v>90</v>
      </c>
    </row>
    <row r="8" spans="1:2" ht="8.1" customHeight="1">
      <c r="A8" s="8" t="s">
        <v>89</v>
      </c>
    </row>
    <row r="9" spans="1:2" ht="15" customHeight="1">
      <c r="A9" s="8" t="s">
        <v>88</v>
      </c>
    </row>
    <row r="10" spans="1:2" ht="15" customHeight="1">
      <c r="A10" s="14" t="s">
        <v>87</v>
      </c>
    </row>
    <row r="11" spans="1:2" ht="15" customHeight="1">
      <c r="A11" s="8" t="s">
        <v>86</v>
      </c>
    </row>
    <row r="12" spans="1:2" ht="12" customHeight="1">
      <c r="A12" s="8" t="s">
        <v>85</v>
      </c>
    </row>
    <row r="13" spans="1:2" ht="12" customHeight="1">
      <c r="A13" s="8" t="s">
        <v>84</v>
      </c>
    </row>
    <row r="14" spans="1:2" ht="12" customHeight="1">
      <c r="A14" s="8" t="s">
        <v>83</v>
      </c>
    </row>
    <row r="15" spans="1:2" ht="12" customHeight="1">
      <c r="A15" s="8" t="s">
        <v>82</v>
      </c>
    </row>
    <row r="16" spans="1:2" ht="15" customHeight="1">
      <c r="A16" s="8" t="s">
        <v>81</v>
      </c>
    </row>
    <row r="17" spans="1:1" ht="15" customHeight="1">
      <c r="A17" s="8" t="s">
        <v>80</v>
      </c>
    </row>
    <row r="18" spans="1:1" ht="14.1" customHeight="1">
      <c r="A18" s="8" t="s">
        <v>79</v>
      </c>
    </row>
    <row r="19" spans="1:1" ht="14.1" customHeight="1">
      <c r="A19" s="8" t="s">
        <v>78</v>
      </c>
    </row>
    <row r="20" spans="1:1" ht="14.1" customHeight="1">
      <c r="A20" s="8" t="s">
        <v>77</v>
      </c>
    </row>
    <row r="21" spans="1:1" ht="14.1" customHeight="1">
      <c r="A21" s="8" t="s">
        <v>76</v>
      </c>
    </row>
    <row r="22" spans="1:1" ht="14.1" customHeight="1">
      <c r="A22" s="8" t="s">
        <v>75</v>
      </c>
    </row>
    <row r="23" spans="1:1" ht="14.1" customHeight="1">
      <c r="A23" s="13" t="s">
        <v>74</v>
      </c>
    </row>
    <row r="24" spans="1:1" ht="14.1" customHeight="1">
      <c r="A24" s="12"/>
    </row>
    <row r="25" spans="1:1" ht="14.1" customHeight="1">
      <c r="A25" s="8" t="s">
        <v>73</v>
      </c>
    </row>
    <row r="26" spans="1:1" ht="12" customHeight="1">
      <c r="A26" s="8" t="s">
        <v>72</v>
      </c>
    </row>
    <row r="27" spans="1:1" ht="12" customHeight="1">
      <c r="A27" s="11" t="s">
        <v>71</v>
      </c>
    </row>
    <row r="28" spans="1:1" ht="12" customHeight="1">
      <c r="A28" s="11" t="s">
        <v>70</v>
      </c>
    </row>
    <row r="29" spans="1:1" ht="15" customHeight="1">
      <c r="A29" s="8" t="s">
        <v>69</v>
      </c>
    </row>
    <row r="30" spans="1:1" ht="15" customHeight="1">
      <c r="A30" s="8" t="s">
        <v>68</v>
      </c>
    </row>
    <row r="31" spans="1:1" ht="8.1" customHeight="1">
      <c r="A31" s="8" t="s">
        <v>67</v>
      </c>
    </row>
    <row r="32" spans="1:1" ht="8.1" customHeight="1">
      <c r="A32" s="8" t="s">
        <v>66</v>
      </c>
    </row>
    <row r="33" spans="1:4" ht="8.1" customHeight="1">
      <c r="A33" s="8" t="s">
        <v>64</v>
      </c>
    </row>
    <row r="34" spans="1:4" ht="8.1" customHeight="1">
      <c r="A34" s="8" t="s">
        <v>65</v>
      </c>
    </row>
    <row r="35" spans="1:4" ht="8.1" customHeight="1">
      <c r="A35" s="8" t="s">
        <v>64</v>
      </c>
    </row>
    <row r="36" spans="1:4" ht="15" customHeight="1">
      <c r="A36" s="8" t="s">
        <v>63</v>
      </c>
    </row>
    <row r="37" spans="1:4" ht="10.15" customHeight="1">
      <c r="A37" s="197" t="s">
        <v>62</v>
      </c>
      <c r="B37" s="198"/>
      <c r="C37" s="198"/>
      <c r="D37" s="199"/>
    </row>
    <row r="38" spans="1:4" ht="10.15" customHeight="1">
      <c r="A38" s="10" t="s">
        <v>61</v>
      </c>
      <c r="B38" s="10" t="s">
        <v>60</v>
      </c>
      <c r="C38" s="10" t="s">
        <v>59</v>
      </c>
      <c r="D38" s="10" t="s">
        <v>58</v>
      </c>
    </row>
    <row r="39" spans="1:4" ht="10.15" customHeight="1">
      <c r="A39" s="10"/>
      <c r="B39" s="10"/>
      <c r="C39" s="10"/>
      <c r="D39" s="10"/>
    </row>
    <row r="40" spans="1:4" ht="10.15" customHeight="1">
      <c r="A40" s="10"/>
      <c r="B40" s="10"/>
      <c r="C40" s="10"/>
      <c r="D40" s="10"/>
    </row>
    <row r="41" spans="1:4" ht="10.15" customHeight="1">
      <c r="A41" s="10"/>
      <c r="B41" s="10"/>
      <c r="C41" s="10"/>
      <c r="D41" s="10"/>
    </row>
    <row r="42" spans="1:4" ht="10.15" customHeight="1">
      <c r="A42" s="197" t="s">
        <v>57</v>
      </c>
      <c r="B42" s="198"/>
      <c r="C42" s="199"/>
      <c r="D42" s="10"/>
    </row>
    <row r="43" spans="1:4" ht="11.1" customHeight="1">
      <c r="A43" s="8" t="s">
        <v>56</v>
      </c>
    </row>
    <row r="44" spans="1:4" ht="11.1" customHeight="1">
      <c r="A44" s="8" t="s">
        <v>56</v>
      </c>
    </row>
    <row r="45" spans="1:4" ht="11.1" customHeight="1">
      <c r="A45" s="8" t="s">
        <v>55</v>
      </c>
    </row>
    <row r="46" spans="1:4" ht="14.1" customHeight="1">
      <c r="A46" s="9" t="s">
        <v>54</v>
      </c>
    </row>
    <row r="47" spans="1:4" ht="14.1" customHeight="1">
      <c r="A47" s="8" t="s">
        <v>53</v>
      </c>
    </row>
    <row r="48" spans="1:4" ht="11.1" customHeight="1">
      <c r="A48" s="8" t="s">
        <v>52</v>
      </c>
    </row>
    <row r="49" spans="1:1" ht="11.1" customHeight="1">
      <c r="A49" s="8" t="s">
        <v>51</v>
      </c>
    </row>
    <row r="50" spans="1:1" ht="11.1" customHeight="1">
      <c r="A50" s="8" t="s">
        <v>50</v>
      </c>
    </row>
    <row r="51" spans="1:1" ht="11.1" customHeight="1">
      <c r="A51" s="8" t="s">
        <v>49</v>
      </c>
    </row>
    <row r="52" spans="1:1" ht="11.1" customHeight="1">
      <c r="A52" s="8" t="s">
        <v>48</v>
      </c>
    </row>
    <row r="53" spans="1:1" ht="11.1" customHeight="1">
      <c r="A53" s="8" t="s">
        <v>47</v>
      </c>
    </row>
    <row r="54" spans="1:1" ht="11.1" customHeight="1">
      <c r="A54" s="8" t="s">
        <v>46</v>
      </c>
    </row>
    <row r="55" spans="1:1" ht="11.1" customHeight="1">
      <c r="A55" s="8" t="s">
        <v>45</v>
      </c>
    </row>
    <row r="56" spans="1:1" ht="11.1" customHeight="1">
      <c r="A56" s="8" t="s">
        <v>44</v>
      </c>
    </row>
    <row r="57" spans="1:1" ht="11.1" customHeight="1">
      <c r="A57" s="8" t="s">
        <v>43</v>
      </c>
    </row>
    <row r="58" spans="1:1" ht="11.1" customHeight="1">
      <c r="A58" s="8" t="s">
        <v>42</v>
      </c>
    </row>
    <row r="59" spans="1:1" ht="11.1" customHeight="1">
      <c r="A59" s="8" t="s">
        <v>41</v>
      </c>
    </row>
    <row r="60" spans="1:1" ht="11.1" customHeight="1">
      <c r="A60" s="8" t="s">
        <v>40</v>
      </c>
    </row>
    <row r="61" spans="1:1" ht="11.1" customHeight="1">
      <c r="A61" s="8" t="s">
        <v>39</v>
      </c>
    </row>
    <row r="62" spans="1:1" ht="11.1" customHeight="1">
      <c r="A62" s="8" t="s">
        <v>38</v>
      </c>
    </row>
    <row r="63" spans="1:1" ht="11.1" customHeight="1">
      <c r="A63" s="8" t="s">
        <v>37</v>
      </c>
    </row>
    <row r="64" spans="1:1" ht="11.1" customHeight="1">
      <c r="A64" s="8" t="s">
        <v>36</v>
      </c>
    </row>
    <row r="65" spans="1:1" ht="11.1" customHeight="1">
      <c r="A65" s="8" t="s">
        <v>35</v>
      </c>
    </row>
    <row r="66" spans="1:1" ht="11.1" customHeight="1">
      <c r="A66" s="8" t="s">
        <v>34</v>
      </c>
    </row>
    <row r="67" spans="1:1" ht="11.1" customHeight="1">
      <c r="A67" s="8" t="s">
        <v>33</v>
      </c>
    </row>
    <row r="68" spans="1:1" ht="11.1" customHeight="1">
      <c r="A68" s="8" t="s">
        <v>32</v>
      </c>
    </row>
    <row r="69" spans="1:1" ht="11.1" customHeight="1">
      <c r="A69" s="8" t="s">
        <v>31</v>
      </c>
    </row>
    <row r="70" spans="1:1" ht="11.1" customHeight="1">
      <c r="A70" s="8" t="s">
        <v>30</v>
      </c>
    </row>
    <row r="71" spans="1:1" ht="11.1" customHeight="1">
      <c r="A71" s="8" t="s">
        <v>29</v>
      </c>
    </row>
    <row r="72" spans="1:1" ht="11.1" customHeight="1">
      <c r="A72" s="8" t="s">
        <v>28</v>
      </c>
    </row>
    <row r="73" spans="1:1" ht="11.1" customHeight="1">
      <c r="A73" s="8" t="s">
        <v>27</v>
      </c>
    </row>
    <row r="74" spans="1:1" ht="11.1" customHeight="1">
      <c r="A74" s="8" t="s">
        <v>26</v>
      </c>
    </row>
    <row r="75" spans="1:1" ht="11.1" customHeight="1">
      <c r="A75" s="8" t="s">
        <v>25</v>
      </c>
    </row>
    <row r="76" spans="1:1" ht="11.1" customHeight="1">
      <c r="A76" s="8" t="s">
        <v>24</v>
      </c>
    </row>
    <row r="77" spans="1:1" ht="11.1" customHeight="1">
      <c r="A77" s="8" t="s">
        <v>23</v>
      </c>
    </row>
    <row r="78" spans="1:1" ht="11.1" customHeight="1">
      <c r="A78" s="8" t="s">
        <v>22</v>
      </c>
    </row>
    <row r="79" spans="1:1" ht="11.1" customHeight="1">
      <c r="A79" s="8" t="s">
        <v>21</v>
      </c>
    </row>
    <row r="80" spans="1:1" ht="11.1" customHeight="1">
      <c r="A80" s="8" t="s">
        <v>20</v>
      </c>
    </row>
  </sheetData>
  <mergeCells count="2">
    <mergeCell ref="A37:D37"/>
    <mergeCell ref="A42:C42"/>
  </mergeCells>
  <pageMargins left="0.25" right="0.25"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Instructions</vt:lpstr>
      <vt:lpstr>Requisition</vt:lpstr>
      <vt:lpstr>Check List</vt:lpstr>
      <vt:lpstr>Hospitality</vt:lpstr>
      <vt:lpstr>Shipping Locations</vt:lpstr>
      <vt:lpstr>Depts</vt:lpstr>
      <vt:lpstr>Funding</vt:lpstr>
      <vt:lpstr>Line Items</vt:lpstr>
      <vt:lpstr>Detail Codes</vt:lpstr>
      <vt:lpstr>Signature_Levels</vt:lpstr>
      <vt:lpstr>WV-48</vt:lpstr>
      <vt:lpstr>'Line Items'!_FilterDatabase</vt:lpstr>
      <vt:lpstr>Cell_Order</vt:lpstr>
      <vt:lpstr>Dept_Matrix</vt:lpstr>
      <vt:lpstr>Dept_Numbers</vt:lpstr>
      <vt:lpstr>Detail_Code_Matrix</vt:lpstr>
      <vt:lpstr>Detail_Code_Numbers</vt:lpstr>
      <vt:lpstr>Detail_Description</vt:lpstr>
      <vt:lpstr>Funding_Matrix</vt:lpstr>
      <vt:lpstr>Funding_Numbers</vt:lpstr>
      <vt:lpstr>LineItem_Description</vt:lpstr>
      <vt:lpstr>LineItem_Matrix</vt:lpstr>
      <vt:lpstr>LineItem_Numbers</vt:lpstr>
      <vt:lpstr>Location_Matrix</vt:lpstr>
      <vt:lpstr>Locations</vt:lpstr>
      <vt:lpstr>'Check List'!Print_Area</vt:lpstr>
      <vt:lpstr>Hospitality!Print_Area</vt:lpstr>
      <vt:lpstr>Instructions!Print_Area</vt:lpstr>
      <vt:lpstr>Requisition!Print_Area</vt:lpstr>
      <vt:lpstr>Depts!Print_Titles</vt:lpstr>
      <vt:lpstr>Hospitality!Print_Titles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Sayre</dc:creator>
  <cp:lastModifiedBy>Lyndsie Guzek</cp:lastModifiedBy>
  <cp:lastPrinted>2021-01-07T14:26:47Z</cp:lastPrinted>
  <dcterms:created xsi:type="dcterms:W3CDTF">2020-05-21T19:46:42Z</dcterms:created>
  <dcterms:modified xsi:type="dcterms:W3CDTF">2021-01-08T14:43:26Z</dcterms:modified>
</cp:coreProperties>
</file>